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บริหาร" sheetId="4" r:id="rId1"/>
    <sheet name="บำเพ็ญประโยชน์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0" i="2"/>
  <c r="C10"/>
  <c r="D10"/>
  <c r="E10"/>
  <c r="F10"/>
  <c r="G10"/>
  <c r="H10"/>
  <c r="I10"/>
  <c r="J10"/>
  <c r="K10"/>
  <c r="L10"/>
  <c r="M10"/>
  <c r="E6"/>
  <c r="E7" i="4"/>
  <c r="J13" i="2" l="1"/>
  <c r="N13" s="1"/>
  <c r="N12"/>
  <c r="N14"/>
  <c r="J7" i="4" l="1"/>
  <c r="H7"/>
  <c r="J15" i="2" l="1"/>
  <c r="N15" s="1"/>
  <c r="B6"/>
  <c r="C17" s="1"/>
  <c r="N19"/>
  <c r="D5"/>
  <c r="F17"/>
  <c r="H12" i="4"/>
  <c r="B12"/>
  <c r="B13"/>
  <c r="B7"/>
  <c r="N32" l="1"/>
  <c r="N26" i="2"/>
  <c r="G16"/>
  <c r="N16" s="1"/>
  <c r="B17" i="4"/>
  <c r="N17" l="1"/>
  <c r="N13" l="1"/>
  <c r="N14"/>
  <c r="N15"/>
  <c r="N16"/>
  <c r="N18"/>
  <c r="N19"/>
  <c r="N20"/>
  <c r="N21"/>
  <c r="N22"/>
  <c r="N23"/>
  <c r="N24"/>
  <c r="N26"/>
  <c r="N27"/>
  <c r="N28"/>
  <c r="N29"/>
  <c r="N9"/>
  <c r="N7"/>
  <c r="N8"/>
  <c r="C25"/>
  <c r="N25" l="1"/>
  <c r="H24" i="2"/>
  <c r="N17"/>
  <c r="N18"/>
  <c r="N20"/>
  <c r="N21"/>
  <c r="N22"/>
  <c r="N6"/>
  <c r="N7"/>
  <c r="C24"/>
  <c r="D24"/>
  <c r="E24"/>
  <c r="F24"/>
  <c r="G24"/>
  <c r="I24"/>
  <c r="J24"/>
  <c r="K24"/>
  <c r="L24"/>
  <c r="M24"/>
  <c r="B10"/>
  <c r="B24"/>
  <c r="N23"/>
  <c r="N9"/>
  <c r="N8"/>
  <c r="N5"/>
  <c r="M27" l="1"/>
  <c r="J28"/>
  <c r="G28"/>
  <c r="M28"/>
  <c r="D28"/>
  <c r="J27"/>
  <c r="D27"/>
  <c r="N10"/>
  <c r="N27" s="1"/>
  <c r="G27"/>
  <c r="D29" l="1"/>
  <c r="G26" s="1"/>
  <c r="G29" s="1"/>
  <c r="J26" s="1"/>
  <c r="N24"/>
  <c r="J29" l="1"/>
  <c r="M26" s="1"/>
  <c r="M29"/>
  <c r="N28"/>
  <c r="N29" s="1"/>
  <c r="G10" i="4"/>
  <c r="E30"/>
  <c r="G30"/>
  <c r="H30"/>
  <c r="I30"/>
  <c r="J30"/>
  <c r="K30"/>
  <c r="L30"/>
  <c r="M30"/>
  <c r="D10"/>
  <c r="E10"/>
  <c r="F10"/>
  <c r="H10"/>
  <c r="I10"/>
  <c r="J10"/>
  <c r="K10"/>
  <c r="L10"/>
  <c r="M10"/>
  <c r="C10"/>
  <c r="C30"/>
  <c r="C31" s="1"/>
  <c r="G31" l="1"/>
  <c r="J31"/>
  <c r="E31"/>
  <c r="M31"/>
  <c r="I31"/>
  <c r="L31"/>
  <c r="H31"/>
  <c r="K31"/>
  <c r="J33"/>
  <c r="M33"/>
  <c r="G33"/>
  <c r="J34"/>
  <c r="M34"/>
  <c r="F30"/>
  <c r="D30"/>
  <c r="D31" s="1"/>
  <c r="B30"/>
  <c r="N12"/>
  <c r="B10"/>
  <c r="D33" s="1"/>
  <c r="N6"/>
  <c r="N5"/>
  <c r="B31" l="1"/>
  <c r="G34"/>
  <c r="F31"/>
  <c r="O31" s="1"/>
  <c r="D34"/>
  <c r="D35" s="1"/>
  <c r="G32" s="1"/>
  <c r="N10"/>
  <c r="N33" s="1"/>
  <c r="N30"/>
  <c r="N34" l="1"/>
  <c r="O30"/>
  <c r="N35"/>
  <c r="N36" s="1"/>
  <c r="N31"/>
  <c r="G35"/>
  <c r="J32" s="1"/>
  <c r="J35" l="1"/>
  <c r="M32" s="1"/>
  <c r="M35" s="1"/>
</calcChain>
</file>

<file path=xl/sharedStrings.xml><?xml version="1.0" encoding="utf-8"?>
<sst xmlns="http://schemas.openxmlformats.org/spreadsheetml/2006/main" count="88" uniqueCount="63">
  <si>
    <t xml:space="preserve">                รายการ</t>
  </si>
  <si>
    <t>ก.ค.</t>
  </si>
  <si>
    <t>ส.ค.</t>
  </si>
  <si>
    <t>ม.ค.</t>
  </si>
  <si>
    <t>ก.พ.</t>
  </si>
  <si>
    <t>มี.ค.</t>
  </si>
  <si>
    <t>มิ.ย.</t>
  </si>
  <si>
    <t>รวม</t>
  </si>
  <si>
    <t>รายรับ</t>
  </si>
  <si>
    <t>เงินสนับสนุนจาก ผวภ. พรชัย บุญแสง</t>
  </si>
  <si>
    <t>เงินสนับสนุนจากโอวาส/ นยก.เบ็ญจพรรณ</t>
  </si>
  <si>
    <t>ดอกเบี้ยรับ</t>
  </si>
  <si>
    <t>เบ็ดเตล็ด</t>
  </si>
  <si>
    <t>รวมรายรับ</t>
  </si>
  <si>
    <t>รายจ่าย</t>
  </si>
  <si>
    <t>ค่าบำรุง RI</t>
  </si>
  <si>
    <t>ค่าบำรุงภาค</t>
  </si>
  <si>
    <t>ค่าอาหารว่างระหว่างประชุม</t>
  </si>
  <si>
    <t>ค่าห้องประชุม</t>
  </si>
  <si>
    <t>ค่าถ่ายเอกสารการประชุม</t>
  </si>
  <si>
    <t>ค่าเครื่องเขียน/สิ่งตีพิมพ์</t>
  </si>
  <si>
    <t>ค่าจัดทำวีดีทัศน์</t>
  </si>
  <si>
    <t>ค่าทำบุญ/หรีด</t>
  </si>
  <si>
    <t>ค่าเดินทางไปงานสโมสร</t>
  </si>
  <si>
    <t>ค่ารับรอง</t>
  </si>
  <si>
    <t>ค่าอาหารวันครอบครัว</t>
  </si>
  <si>
    <t>ค่าใช้จ่ายเบ็ดเตล็ด</t>
  </si>
  <si>
    <t>เงินคงเหลือยกมา ณ.วันต้นงวด</t>
  </si>
  <si>
    <t>เม.ย.</t>
  </si>
  <si>
    <t>พ.ค.</t>
  </si>
  <si>
    <t xml:space="preserve"> </t>
  </si>
  <si>
    <t xml:space="preserve">ก.ย </t>
  </si>
  <si>
    <t>ต.ค.</t>
  </si>
  <si>
    <t>พ.ย.</t>
  </si>
  <si>
    <t>ธ.ค.</t>
  </si>
  <si>
    <t>ค่าพิมพ์หนังสือสโมสรวันสถาปนา</t>
  </si>
  <si>
    <t>ค่าเกียรติบัตรและกรอบรูป</t>
  </si>
  <si>
    <t>ค่าดอกไม้-วันสถาปนา</t>
  </si>
  <si>
    <t>ค่าบำรุงสโมสร-สมาชิก</t>
  </si>
  <si>
    <t>ก.ย</t>
  </si>
  <si>
    <t xml:space="preserve"> ต.ค.</t>
  </si>
  <si>
    <t>เงินบริจาคโปลิโอพลัส</t>
  </si>
  <si>
    <t>รวมรายจ่าย</t>
  </si>
  <si>
    <t>เงินบริจาคมูลนิธิโรตารี</t>
  </si>
  <si>
    <t>ส่งเงินบริจาคมูลนิธิโรตารี</t>
  </si>
  <si>
    <t>ค่าธรรมเนียมธนาคาร</t>
  </si>
  <si>
    <t>ค่าใช้จ่ายส่งเยาวชนอบรม RYLA</t>
  </si>
  <si>
    <t>เงินเดือนเจ้าหน้าที่</t>
  </si>
  <si>
    <t>ค่ากระเช้า/ ดอกไม้/ของฝาก/ของขวัญ</t>
  </si>
  <si>
    <t>สนับสนุนค่าลงทะเบียนและเดินทางอบรมอินเทอร์แรคท์</t>
  </si>
  <si>
    <t>รับรองสร.ต่างท้องถิ่นที่ทำโครงการร่วมกัน</t>
  </si>
  <si>
    <t>เงินคงเหลือยกไป ณ.วันสิ้นงวด</t>
  </si>
  <si>
    <t>สโมสรโรตารี XYZ – งบบริหารงาน</t>
  </si>
  <si>
    <t>สโมสรโรตารี XYZ – งบบำเพ็ญประโยชน์</t>
  </si>
  <si>
    <t>ช่วยเหลือผู้ประสบภัยภาคใต้</t>
  </si>
  <si>
    <t>ค่าใช้จ่ายวันสถาปนา</t>
  </si>
  <si>
    <t>โครงการพิเศษ - Cash โครงการ GG</t>
  </si>
  <si>
    <t>รายการรับ - จ่าย ระหว่างวันที่ 1 กรกฎาคม 2562 – 30 มิถุนายน 2563</t>
  </si>
  <si>
    <t>โครงการห้องน้ำและมุ้งลวดโรงเรียน</t>
  </si>
  <si>
    <t>สนับสนุนสโมสรอินเทอร์แรคท์</t>
  </si>
  <si>
    <t>จากการจัดงาน "CHARITY RUN"</t>
  </si>
  <si>
    <t>ค่าใช้จ่ายการจัดงาน "CHARITY RUN"</t>
  </si>
  <si>
    <t>ซื้ออุปกรณ์การแพทย์มอบโรงพยาบาล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</si>
</sst>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b/>
      <sz val="8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b/>
      <sz val="8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Border="1"/>
    <xf numFmtId="0" fontId="0" fillId="0" borderId="6" xfId="0" applyBorder="1"/>
    <xf numFmtId="0" fontId="3" fillId="0" borderId="4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3" xfId="0" applyFont="1" applyBorder="1"/>
    <xf numFmtId="43" fontId="3" fillId="0" borderId="3" xfId="1" applyFont="1" applyBorder="1"/>
    <xf numFmtId="0" fontId="4" fillId="0" borderId="1" xfId="0" applyFont="1" applyBorder="1"/>
    <xf numFmtId="0" fontId="4" fillId="0" borderId="9" xfId="0" applyFont="1" applyBorder="1"/>
    <xf numFmtId="188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43" fontId="4" fillId="0" borderId="2" xfId="1" applyFont="1" applyBorder="1"/>
    <xf numFmtId="0" fontId="3" fillId="0" borderId="5" xfId="0" applyFont="1" applyFill="1" applyBorder="1"/>
    <xf numFmtId="43" fontId="4" fillId="0" borderId="4" xfId="1" applyFont="1" applyBorder="1"/>
    <xf numFmtId="0" fontId="4" fillId="0" borderId="3" xfId="0" applyFont="1" applyBorder="1"/>
    <xf numFmtId="43" fontId="4" fillId="0" borderId="1" xfId="0" applyNumberFormat="1" applyFont="1" applyBorder="1"/>
    <xf numFmtId="0" fontId="4" fillId="0" borderId="0" xfId="0" applyFont="1"/>
    <xf numFmtId="43" fontId="4" fillId="0" borderId="0" xfId="1" applyFont="1"/>
    <xf numFmtId="0" fontId="4" fillId="0" borderId="0" xfId="0" applyFont="1" applyFill="1" applyBorder="1"/>
    <xf numFmtId="43" fontId="4" fillId="0" borderId="0" xfId="0" applyNumberFormat="1" applyFont="1"/>
    <xf numFmtId="0" fontId="5" fillId="0" borderId="0" xfId="0" applyFont="1"/>
    <xf numFmtId="187" fontId="4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center"/>
    </xf>
    <xf numFmtId="43" fontId="0" fillId="0" borderId="0" xfId="1" applyFont="1" applyFill="1"/>
    <xf numFmtId="43" fontId="3" fillId="0" borderId="4" xfId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Fill="1" applyBorder="1"/>
    <xf numFmtId="0" fontId="5" fillId="0" borderId="2" xfId="0" applyFont="1" applyFill="1" applyBorder="1"/>
    <xf numFmtId="43" fontId="5" fillId="0" borderId="2" xfId="1" applyFont="1" applyBorder="1"/>
    <xf numFmtId="0" fontId="5" fillId="0" borderId="2" xfId="0" applyFont="1" applyBorder="1"/>
    <xf numFmtId="0" fontId="6" fillId="0" borderId="4" xfId="0" applyFont="1" applyFill="1" applyBorder="1"/>
    <xf numFmtId="43" fontId="5" fillId="0" borderId="4" xfId="1" applyFont="1" applyBorder="1"/>
    <xf numFmtId="0" fontId="6" fillId="0" borderId="3" xfId="0" applyFont="1" applyFill="1" applyBorder="1"/>
    <xf numFmtId="43" fontId="5" fillId="0" borderId="3" xfId="1" applyFont="1" applyBorder="1"/>
    <xf numFmtId="0" fontId="5" fillId="0" borderId="0" xfId="0" applyFont="1" applyFill="1" applyBorder="1"/>
    <xf numFmtId="0" fontId="5" fillId="0" borderId="11" xfId="0" applyFont="1" applyFill="1" applyBorder="1"/>
    <xf numFmtId="43" fontId="5" fillId="0" borderId="11" xfId="1" applyFont="1" applyBorder="1"/>
    <xf numFmtId="0" fontId="5" fillId="0" borderId="11" xfId="0" applyFont="1" applyBorder="1"/>
    <xf numFmtId="43" fontId="5" fillId="0" borderId="4" xfId="1" applyFont="1" applyBorder="1" applyAlignment="1">
      <alignment horizontal="center"/>
    </xf>
    <xf numFmtId="43" fontId="5" fillId="0" borderId="15" xfId="1" applyFont="1" applyBorder="1"/>
    <xf numFmtId="43" fontId="5" fillId="0" borderId="17" xfId="1" applyFont="1" applyBorder="1"/>
    <xf numFmtId="43" fontId="5" fillId="0" borderId="19" xfId="1" applyFont="1" applyBorder="1"/>
    <xf numFmtId="43" fontId="5" fillId="0" borderId="13" xfId="1" applyFont="1" applyBorder="1"/>
    <xf numFmtId="43" fontId="5" fillId="0" borderId="20" xfId="1" applyFont="1" applyBorder="1"/>
    <xf numFmtId="43" fontId="5" fillId="0" borderId="0" xfId="1" applyFont="1"/>
    <xf numFmtId="43" fontId="5" fillId="0" borderId="0" xfId="1" applyFont="1" applyFill="1"/>
    <xf numFmtId="188" fontId="4" fillId="0" borderId="2" xfId="1" applyNumberFormat="1" applyFont="1" applyBorder="1"/>
    <xf numFmtId="43" fontId="7" fillId="0" borderId="0" xfId="1" applyFont="1"/>
    <xf numFmtId="43" fontId="5" fillId="0" borderId="0" xfId="0" applyNumberFormat="1" applyFont="1"/>
    <xf numFmtId="43" fontId="3" fillId="2" borderId="4" xfId="1" applyFont="1" applyFill="1" applyBorder="1" applyAlignment="1">
      <alignment horizontal="center"/>
    </xf>
    <xf numFmtId="43" fontId="3" fillId="2" borderId="3" xfId="1" applyFont="1" applyFill="1" applyBorder="1"/>
    <xf numFmtId="43" fontId="4" fillId="2" borderId="1" xfId="1" applyFont="1" applyFill="1" applyBorder="1"/>
    <xf numFmtId="43" fontId="4" fillId="2" borderId="2" xfId="1" applyFont="1" applyFill="1" applyBorder="1"/>
    <xf numFmtId="43" fontId="4" fillId="2" borderId="4" xfId="1" applyFont="1" applyFill="1" applyBorder="1"/>
    <xf numFmtId="43" fontId="4" fillId="2" borderId="0" xfId="1" applyFont="1" applyFill="1"/>
    <xf numFmtId="43" fontId="4" fillId="2" borderId="0" xfId="0" applyNumberFormat="1" applyFont="1" applyFill="1"/>
    <xf numFmtId="187" fontId="0" fillId="0" borderId="0" xfId="0" applyNumberFormat="1"/>
    <xf numFmtId="43" fontId="5" fillId="2" borderId="4" xfId="1" applyFont="1" applyFill="1" applyBorder="1" applyAlignment="1">
      <alignment horizontal="center"/>
    </xf>
    <xf numFmtId="43" fontId="5" fillId="2" borderId="3" xfId="1" applyFont="1" applyFill="1" applyBorder="1"/>
    <xf numFmtId="43" fontId="5" fillId="2" borderId="14" xfId="1" applyFont="1" applyFill="1" applyBorder="1"/>
    <xf numFmtId="43" fontId="5" fillId="2" borderId="1" xfId="1" applyFont="1" applyFill="1" applyBorder="1"/>
    <xf numFmtId="43" fontId="5" fillId="2" borderId="16" xfId="1" applyFont="1" applyFill="1" applyBorder="1"/>
    <xf numFmtId="43" fontId="5" fillId="2" borderId="2" xfId="1" applyFont="1" applyFill="1" applyBorder="1"/>
    <xf numFmtId="43" fontId="5" fillId="2" borderId="18" xfId="1" applyFont="1" applyFill="1" applyBorder="1"/>
    <xf numFmtId="43" fontId="5" fillId="2" borderId="4" xfId="1" applyFont="1" applyFill="1" applyBorder="1"/>
    <xf numFmtId="43" fontId="5" fillId="2" borderId="12" xfId="1" applyFont="1" applyFill="1" applyBorder="1"/>
    <xf numFmtId="43" fontId="5" fillId="2" borderId="11" xfId="1" applyFont="1" applyFill="1" applyBorder="1"/>
    <xf numFmtId="43" fontId="5" fillId="2" borderId="21" xfId="1" applyFont="1" applyFill="1" applyBorder="1"/>
    <xf numFmtId="43" fontId="4" fillId="0" borderId="0" xfId="1" applyFont="1" applyFill="1"/>
    <xf numFmtId="43" fontId="4" fillId="0" borderId="1" xfId="1" applyFont="1" applyFill="1" applyBorder="1"/>
    <xf numFmtId="187" fontId="4" fillId="0" borderId="0" xfId="1" applyNumberFormat="1" applyFont="1"/>
    <xf numFmtId="187" fontId="4" fillId="2" borderId="0" xfId="1" applyNumberFormat="1" applyFont="1" applyFill="1"/>
    <xf numFmtId="187" fontId="5" fillId="0" borderId="0" xfId="0" applyNumberFormat="1" applyFont="1"/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/>
    <xf numFmtId="43" fontId="4" fillId="0" borderId="2" xfId="1" applyFont="1" applyFill="1" applyBorder="1"/>
    <xf numFmtId="43" fontId="4" fillId="0" borderId="4" xfId="1" applyFont="1" applyFill="1" applyBorder="1"/>
    <xf numFmtId="187" fontId="4" fillId="0" borderId="0" xfId="1" applyNumberFormat="1" applyFont="1" applyFill="1"/>
    <xf numFmtId="188" fontId="5" fillId="0" borderId="1" xfId="1" applyNumberFormat="1" applyFont="1" applyBorder="1"/>
    <xf numFmtId="43" fontId="5" fillId="0" borderId="4" xfId="1" applyFont="1" applyFill="1" applyBorder="1" applyAlignment="1">
      <alignment horizontal="center"/>
    </xf>
    <xf numFmtId="43" fontId="5" fillId="0" borderId="3" xfId="1" applyFont="1" applyFill="1" applyBorder="1"/>
    <xf numFmtId="43" fontId="5" fillId="0" borderId="1" xfId="1" applyFont="1" applyFill="1" applyBorder="1"/>
    <xf numFmtId="43" fontId="5" fillId="0" borderId="2" xfId="1" applyFont="1" applyFill="1" applyBorder="1"/>
    <xf numFmtId="43" fontId="5" fillId="0" borderId="4" xfId="1" applyFont="1" applyFill="1" applyBorder="1"/>
    <xf numFmtId="43" fontId="5" fillId="0" borderId="11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30" sqref="O30"/>
    </sheetView>
  </sheetViews>
  <sheetFormatPr defaultColWidth="9" defaultRowHeight="14.25"/>
  <cols>
    <col min="1" max="1" width="25.875" style="1" customWidth="1"/>
    <col min="2" max="2" width="11.625" style="1" customWidth="1"/>
    <col min="3" max="3" width="9.25" style="1" customWidth="1"/>
    <col min="4" max="4" width="9.875" style="1" customWidth="1"/>
    <col min="5" max="5" width="10.625" style="29" customWidth="1"/>
    <col min="6" max="6" width="9.375" style="29" customWidth="1"/>
    <col min="7" max="7" width="9.75" style="29" customWidth="1"/>
    <col min="8" max="8" width="9.25" style="29" customWidth="1"/>
    <col min="9" max="9" width="8.625" style="29" customWidth="1"/>
    <col min="10" max="10" width="9.875" style="29" customWidth="1"/>
    <col min="11" max="12" width="8.625" style="31" customWidth="1"/>
    <col min="13" max="13" width="10" style="31" customWidth="1"/>
    <col min="14" max="14" width="10.25" style="1" customWidth="1"/>
    <col min="15" max="15" width="9" style="1" customWidth="1"/>
    <col min="16" max="16" width="9.625" style="1" customWidth="1"/>
    <col min="17" max="17" width="10.625" style="1" bestFit="1" customWidth="1"/>
    <col min="18" max="16384" width="9" style="1"/>
  </cols>
  <sheetData>
    <row r="1" spans="1:17" ht="21">
      <c r="A1" s="2"/>
      <c r="G1" s="30" t="s">
        <v>52</v>
      </c>
    </row>
    <row r="2" spans="1:17" ht="21.75" thickBot="1">
      <c r="A2" s="2"/>
      <c r="G2" s="30" t="s">
        <v>57</v>
      </c>
    </row>
    <row r="3" spans="1:17" ht="15" thickBot="1">
      <c r="A3" s="4" t="s">
        <v>0</v>
      </c>
      <c r="B3" s="5" t="s">
        <v>1</v>
      </c>
      <c r="C3" s="6" t="s">
        <v>2</v>
      </c>
      <c r="D3" s="6" t="s">
        <v>31</v>
      </c>
      <c r="E3" s="32" t="s">
        <v>32</v>
      </c>
      <c r="F3" s="32" t="s">
        <v>33</v>
      </c>
      <c r="G3" s="32" t="s">
        <v>34</v>
      </c>
      <c r="H3" s="32" t="s">
        <v>3</v>
      </c>
      <c r="I3" s="32" t="s">
        <v>4</v>
      </c>
      <c r="J3" s="32" t="s">
        <v>5</v>
      </c>
      <c r="K3" s="88" t="s">
        <v>28</v>
      </c>
      <c r="L3" s="64" t="s">
        <v>29</v>
      </c>
      <c r="M3" s="64" t="s">
        <v>6</v>
      </c>
      <c r="N3" s="6" t="s">
        <v>7</v>
      </c>
    </row>
    <row r="4" spans="1:17">
      <c r="A4" s="7" t="s">
        <v>8</v>
      </c>
      <c r="B4" s="8"/>
      <c r="C4" s="9"/>
      <c r="D4" s="9"/>
      <c r="E4" s="10"/>
      <c r="F4" s="10"/>
      <c r="G4" s="10"/>
      <c r="H4" s="10"/>
      <c r="I4" s="10"/>
      <c r="J4" s="10"/>
      <c r="K4" s="89"/>
      <c r="L4" s="65"/>
      <c r="M4" s="65"/>
      <c r="N4" s="10"/>
    </row>
    <row r="5" spans="1:17" hidden="1">
      <c r="A5" s="11" t="s">
        <v>9</v>
      </c>
      <c r="B5" s="12"/>
      <c r="C5" s="11"/>
      <c r="D5" s="13"/>
      <c r="E5" s="14"/>
      <c r="F5" s="14"/>
      <c r="G5" s="14"/>
      <c r="H5" s="14"/>
      <c r="I5" s="14"/>
      <c r="J5" s="14"/>
      <c r="K5" s="84"/>
      <c r="L5" s="66"/>
      <c r="M5" s="66"/>
      <c r="N5" s="14">
        <f t="shared" ref="N5:N6" si="0">SUM(B5:L5)</f>
        <v>0</v>
      </c>
    </row>
    <row r="6" spans="1:17" hidden="1">
      <c r="A6" s="11" t="s">
        <v>10</v>
      </c>
      <c r="B6" s="14"/>
      <c r="C6" s="14"/>
      <c r="D6" s="13"/>
      <c r="E6" s="14"/>
      <c r="F6" s="14"/>
      <c r="G6" s="14"/>
      <c r="H6" s="14"/>
      <c r="I6" s="14"/>
      <c r="J6" s="14"/>
      <c r="K6" s="84"/>
      <c r="L6" s="66"/>
      <c r="M6" s="66"/>
      <c r="N6" s="14">
        <f t="shared" si="0"/>
        <v>0</v>
      </c>
    </row>
    <row r="7" spans="1:17">
      <c r="A7" s="11" t="s">
        <v>38</v>
      </c>
      <c r="B7" s="14">
        <f>21*6000</f>
        <v>126000</v>
      </c>
      <c r="C7" s="14"/>
      <c r="D7" s="14"/>
      <c r="E7" s="14">
        <f>4*6000</f>
        <v>24000</v>
      </c>
      <c r="F7" s="14"/>
      <c r="G7" s="14"/>
      <c r="H7" s="14">
        <f>21*6000</f>
        <v>126000</v>
      </c>
      <c r="I7" s="14"/>
      <c r="J7" s="14">
        <f>5*6000</f>
        <v>30000</v>
      </c>
      <c r="K7" s="84"/>
      <c r="L7" s="66"/>
      <c r="M7" s="66"/>
      <c r="N7" s="14">
        <f>SUM(B7:M7)</f>
        <v>306000</v>
      </c>
    </row>
    <row r="8" spans="1:17">
      <c r="A8" s="15" t="s">
        <v>11</v>
      </c>
      <c r="B8" s="14"/>
      <c r="C8" s="14"/>
      <c r="D8" s="14"/>
      <c r="E8" s="14"/>
      <c r="F8" s="14"/>
      <c r="G8" s="14">
        <v>150</v>
      </c>
      <c r="H8" s="14"/>
      <c r="I8" s="14"/>
      <c r="J8" s="14"/>
      <c r="K8" s="84"/>
      <c r="L8" s="66"/>
      <c r="M8" s="66">
        <v>80</v>
      </c>
      <c r="N8" s="14">
        <f t="shared" ref="N8:N9" si="1">SUM(B8:M8)</f>
        <v>230</v>
      </c>
    </row>
    <row r="9" spans="1:17" ht="15" thickBot="1">
      <c r="A9" s="16" t="s">
        <v>12</v>
      </c>
      <c r="B9" s="61">
        <v>50000</v>
      </c>
      <c r="C9" s="17"/>
      <c r="D9" s="17"/>
      <c r="E9" s="18"/>
      <c r="F9" s="18"/>
      <c r="G9" s="18"/>
      <c r="H9" s="18"/>
      <c r="I9" s="18"/>
      <c r="J9" s="18"/>
      <c r="K9" s="90">
        <v>6000</v>
      </c>
      <c r="L9" s="67"/>
      <c r="M9" s="67"/>
      <c r="N9" s="14">
        <f t="shared" si="1"/>
        <v>56000</v>
      </c>
    </row>
    <row r="10" spans="1:17" ht="15" thickBot="1">
      <c r="A10" s="19" t="s">
        <v>13</v>
      </c>
      <c r="B10" s="20">
        <f t="shared" ref="B10:N10" si="2">SUM(B5:B9)</f>
        <v>176000</v>
      </c>
      <c r="C10" s="20">
        <f t="shared" si="2"/>
        <v>0</v>
      </c>
      <c r="D10" s="20">
        <f t="shared" si="2"/>
        <v>0</v>
      </c>
      <c r="E10" s="20">
        <f t="shared" si="2"/>
        <v>24000</v>
      </c>
      <c r="F10" s="20">
        <f t="shared" si="2"/>
        <v>0</v>
      </c>
      <c r="G10" s="20">
        <f t="shared" si="2"/>
        <v>150</v>
      </c>
      <c r="H10" s="20">
        <f t="shared" si="2"/>
        <v>126000</v>
      </c>
      <c r="I10" s="20">
        <f t="shared" si="2"/>
        <v>0</v>
      </c>
      <c r="J10" s="20">
        <f t="shared" si="2"/>
        <v>30000</v>
      </c>
      <c r="K10" s="91">
        <f t="shared" si="2"/>
        <v>6000</v>
      </c>
      <c r="L10" s="68">
        <f t="shared" si="2"/>
        <v>0</v>
      </c>
      <c r="M10" s="68">
        <f t="shared" si="2"/>
        <v>80</v>
      </c>
      <c r="N10" s="20">
        <f t="shared" si="2"/>
        <v>362230</v>
      </c>
    </row>
    <row r="11" spans="1:17">
      <c r="A11" s="7" t="s">
        <v>14</v>
      </c>
      <c r="B11" s="9"/>
      <c r="C11" s="10"/>
      <c r="D11" s="10"/>
      <c r="E11" s="10"/>
      <c r="F11" s="10"/>
      <c r="G11" s="10"/>
      <c r="H11" s="10"/>
      <c r="I11" s="10"/>
      <c r="J11" s="10"/>
      <c r="K11" s="89"/>
      <c r="L11" s="65"/>
      <c r="M11" s="65"/>
      <c r="N11" s="9"/>
    </row>
    <row r="12" spans="1:17">
      <c r="A12" s="21" t="s">
        <v>15</v>
      </c>
      <c r="B12" s="14">
        <f>25*(34+1.5)*32</f>
        <v>28400</v>
      </c>
      <c r="C12" s="14"/>
      <c r="D12" s="14"/>
      <c r="E12" s="14"/>
      <c r="F12" s="14"/>
      <c r="G12" s="14"/>
      <c r="H12" s="14">
        <f>26*34*32</f>
        <v>28288</v>
      </c>
      <c r="I12" s="14"/>
      <c r="J12" s="14"/>
      <c r="K12" s="84"/>
      <c r="L12" s="66"/>
      <c r="M12" s="66"/>
      <c r="N12" s="22">
        <f>SUM(B12:M12)</f>
        <v>56688</v>
      </c>
      <c r="P12" s="71"/>
      <c r="Q12" s="71"/>
    </row>
    <row r="13" spans="1:17">
      <c r="A13" s="11" t="s">
        <v>16</v>
      </c>
      <c r="B13" s="14">
        <f>25*1100</f>
        <v>27500</v>
      </c>
      <c r="C13" s="14"/>
      <c r="D13" s="14"/>
      <c r="E13" s="14"/>
      <c r="F13" s="14"/>
      <c r="G13" s="14"/>
      <c r="H13" s="14"/>
      <c r="I13" s="14"/>
      <c r="J13" s="14"/>
      <c r="K13" s="84"/>
      <c r="L13" s="66"/>
      <c r="M13" s="66"/>
      <c r="N13" s="22">
        <f t="shared" ref="N13:N29" si="3">SUM(B13:M13)</f>
        <v>27500</v>
      </c>
    </row>
    <row r="14" spans="1:17">
      <c r="A14" s="11" t="s">
        <v>47</v>
      </c>
      <c r="B14" s="14">
        <v>5000</v>
      </c>
      <c r="C14" s="14">
        <v>5000</v>
      </c>
      <c r="D14" s="14">
        <v>5000</v>
      </c>
      <c r="E14" s="14">
        <v>5000</v>
      </c>
      <c r="F14" s="14">
        <v>5000</v>
      </c>
      <c r="G14" s="14">
        <v>5000</v>
      </c>
      <c r="H14" s="14">
        <v>5000</v>
      </c>
      <c r="I14" s="14">
        <v>5000</v>
      </c>
      <c r="J14" s="14">
        <v>5000</v>
      </c>
      <c r="K14" s="84">
        <v>5000</v>
      </c>
      <c r="L14" s="66">
        <v>5000</v>
      </c>
      <c r="M14" s="66">
        <v>5000</v>
      </c>
      <c r="N14" s="22">
        <f t="shared" si="3"/>
        <v>60000</v>
      </c>
    </row>
    <row r="15" spans="1:17">
      <c r="A15" s="11" t="s">
        <v>35</v>
      </c>
      <c r="B15" s="14">
        <v>15000</v>
      </c>
      <c r="C15" s="14"/>
      <c r="D15" s="14"/>
      <c r="E15" s="14"/>
      <c r="F15" s="14"/>
      <c r="G15" s="14"/>
      <c r="H15" s="14"/>
      <c r="I15" s="14"/>
      <c r="J15" s="14"/>
      <c r="K15" s="84"/>
      <c r="L15" s="66"/>
      <c r="M15" s="66"/>
      <c r="N15" s="22">
        <f t="shared" si="3"/>
        <v>15000</v>
      </c>
    </row>
    <row r="16" spans="1:17">
      <c r="A16" s="11" t="s">
        <v>21</v>
      </c>
      <c r="B16" s="14">
        <v>5000</v>
      </c>
      <c r="C16" s="14"/>
      <c r="D16" s="14"/>
      <c r="E16" s="14"/>
      <c r="F16" s="14"/>
      <c r="G16" s="14"/>
      <c r="H16" s="14"/>
      <c r="I16" s="14"/>
      <c r="J16" s="14"/>
      <c r="K16" s="84"/>
      <c r="L16" s="66"/>
      <c r="M16" s="66"/>
      <c r="N16" s="22">
        <f t="shared" si="3"/>
        <v>5000</v>
      </c>
    </row>
    <row r="17" spans="1:16">
      <c r="A17" s="11" t="s">
        <v>55</v>
      </c>
      <c r="B17" s="14">
        <f>100*500</f>
        <v>50000</v>
      </c>
      <c r="C17" s="14"/>
      <c r="D17" s="14"/>
      <c r="E17" s="14"/>
      <c r="F17" s="14"/>
      <c r="G17" s="14"/>
      <c r="H17" s="14"/>
      <c r="I17" s="14"/>
      <c r="J17" s="14"/>
      <c r="K17" s="84"/>
      <c r="L17" s="66"/>
      <c r="M17" s="66"/>
      <c r="N17" s="22">
        <f t="shared" si="3"/>
        <v>50000</v>
      </c>
    </row>
    <row r="18" spans="1:16">
      <c r="A18" s="11" t="s">
        <v>36</v>
      </c>
      <c r="B18" s="14">
        <v>800</v>
      </c>
      <c r="C18" s="14"/>
      <c r="D18" s="14"/>
      <c r="E18" s="14"/>
      <c r="F18" s="14"/>
      <c r="G18" s="14"/>
      <c r="H18" s="14"/>
      <c r="I18" s="14"/>
      <c r="J18" s="14"/>
      <c r="K18" s="84"/>
      <c r="L18" s="66"/>
      <c r="M18" s="66"/>
      <c r="N18" s="22">
        <f t="shared" si="3"/>
        <v>800</v>
      </c>
    </row>
    <row r="19" spans="1:16">
      <c r="A19" s="11" t="s">
        <v>37</v>
      </c>
      <c r="B19" s="14">
        <v>1000</v>
      </c>
      <c r="C19" s="14"/>
      <c r="D19" s="14"/>
      <c r="E19" s="14"/>
      <c r="F19" s="14"/>
      <c r="G19" s="14"/>
      <c r="H19" s="14"/>
      <c r="I19" s="14"/>
      <c r="J19" s="14"/>
      <c r="K19" s="84"/>
      <c r="L19" s="66"/>
      <c r="M19" s="66"/>
      <c r="N19" s="22">
        <f t="shared" si="3"/>
        <v>1000</v>
      </c>
    </row>
    <row r="20" spans="1:16">
      <c r="A20" s="11" t="s">
        <v>48</v>
      </c>
      <c r="B20" s="14"/>
      <c r="C20" s="14"/>
      <c r="D20" s="14"/>
      <c r="E20" s="14"/>
      <c r="F20" s="14"/>
      <c r="G20" s="14"/>
      <c r="H20" s="14">
        <v>5000</v>
      </c>
      <c r="I20" s="14"/>
      <c r="J20" s="14">
        <v>550</v>
      </c>
      <c r="K20" s="84"/>
      <c r="L20" s="66"/>
      <c r="M20" s="66"/>
      <c r="N20" s="22">
        <f t="shared" si="3"/>
        <v>5550</v>
      </c>
    </row>
    <row r="21" spans="1:16">
      <c r="A21" s="11" t="s">
        <v>18</v>
      </c>
      <c r="B21" s="14">
        <v>700</v>
      </c>
      <c r="C21" s="14">
        <v>700</v>
      </c>
      <c r="D21" s="14">
        <v>700</v>
      </c>
      <c r="E21" s="14">
        <v>700</v>
      </c>
      <c r="F21" s="14">
        <v>700</v>
      </c>
      <c r="G21" s="14">
        <v>700</v>
      </c>
      <c r="H21" s="14">
        <v>700</v>
      </c>
      <c r="I21" s="14">
        <v>700</v>
      </c>
      <c r="J21" s="14">
        <v>700</v>
      </c>
      <c r="K21" s="84">
        <v>700</v>
      </c>
      <c r="L21" s="66">
        <v>700</v>
      </c>
      <c r="M21" s="66">
        <v>700</v>
      </c>
      <c r="N21" s="22">
        <f t="shared" si="3"/>
        <v>8400</v>
      </c>
      <c r="P21" s="71"/>
    </row>
    <row r="22" spans="1:16">
      <c r="A22" s="11" t="s">
        <v>17</v>
      </c>
      <c r="B22" s="14">
        <v>1000</v>
      </c>
      <c r="C22" s="14">
        <v>1000</v>
      </c>
      <c r="D22" s="14">
        <v>1000</v>
      </c>
      <c r="E22" s="14">
        <v>1000</v>
      </c>
      <c r="F22" s="14">
        <v>1000</v>
      </c>
      <c r="G22" s="14">
        <v>1000</v>
      </c>
      <c r="H22" s="14">
        <v>1000</v>
      </c>
      <c r="I22" s="14">
        <v>1000</v>
      </c>
      <c r="J22" s="14">
        <v>1000</v>
      </c>
      <c r="K22" s="84">
        <v>1000</v>
      </c>
      <c r="L22" s="66">
        <v>1000</v>
      </c>
      <c r="M22" s="66">
        <v>1000</v>
      </c>
      <c r="N22" s="22">
        <f t="shared" si="3"/>
        <v>12000</v>
      </c>
    </row>
    <row r="23" spans="1:16">
      <c r="A23" s="11" t="s">
        <v>19</v>
      </c>
      <c r="B23" s="14">
        <v>50</v>
      </c>
      <c r="C23" s="14">
        <v>30</v>
      </c>
      <c r="D23" s="14">
        <v>24</v>
      </c>
      <c r="E23" s="14">
        <v>45</v>
      </c>
      <c r="F23" s="14">
        <v>35</v>
      </c>
      <c r="G23" s="14">
        <v>30</v>
      </c>
      <c r="H23" s="14">
        <v>30</v>
      </c>
      <c r="I23" s="14">
        <v>30</v>
      </c>
      <c r="J23" s="14">
        <v>35</v>
      </c>
      <c r="K23" s="84">
        <v>30</v>
      </c>
      <c r="L23" s="66">
        <v>30</v>
      </c>
      <c r="M23" s="66">
        <v>30</v>
      </c>
      <c r="N23" s="22">
        <f t="shared" si="3"/>
        <v>399</v>
      </c>
    </row>
    <row r="24" spans="1:16">
      <c r="A24" s="11" t="s">
        <v>20</v>
      </c>
      <c r="B24" s="14"/>
      <c r="C24" s="14"/>
      <c r="D24" s="14"/>
      <c r="E24" s="14"/>
      <c r="F24" s="14"/>
      <c r="G24" s="14"/>
      <c r="H24" s="14"/>
      <c r="I24" s="14">
        <v>170</v>
      </c>
      <c r="J24" s="14"/>
      <c r="K24" s="84"/>
      <c r="L24" s="66"/>
      <c r="M24" s="66"/>
      <c r="N24" s="22">
        <f t="shared" si="3"/>
        <v>170</v>
      </c>
    </row>
    <row r="25" spans="1:16">
      <c r="A25" s="11" t="s">
        <v>22</v>
      </c>
      <c r="B25" s="14"/>
      <c r="C25" s="14">
        <f>500+2000</f>
        <v>2500</v>
      </c>
      <c r="D25" s="14">
        <v>500</v>
      </c>
      <c r="E25" s="14"/>
      <c r="F25" s="14">
        <v>300</v>
      </c>
      <c r="G25" s="14"/>
      <c r="H25" s="14">
        <v>800</v>
      </c>
      <c r="I25" s="14">
        <v>800</v>
      </c>
      <c r="J25" s="14">
        <v>570</v>
      </c>
      <c r="K25" s="84"/>
      <c r="L25" s="66">
        <v>800</v>
      </c>
      <c r="M25" s="66"/>
      <c r="N25" s="22">
        <f t="shared" si="3"/>
        <v>6270</v>
      </c>
    </row>
    <row r="26" spans="1:16">
      <c r="A26" s="11" t="s">
        <v>23</v>
      </c>
      <c r="B26" s="14">
        <v>8000</v>
      </c>
      <c r="C26" s="14">
        <v>4160</v>
      </c>
      <c r="D26" s="14"/>
      <c r="E26" s="14"/>
      <c r="F26" s="14"/>
      <c r="G26" s="14"/>
      <c r="H26" s="14"/>
      <c r="I26" s="14"/>
      <c r="J26" s="14"/>
      <c r="K26" s="84"/>
      <c r="L26" s="66"/>
      <c r="M26" s="66"/>
      <c r="N26" s="22">
        <f t="shared" si="3"/>
        <v>12160</v>
      </c>
    </row>
    <row r="27" spans="1:16">
      <c r="A27" s="11" t="s">
        <v>24</v>
      </c>
      <c r="B27" s="14"/>
      <c r="C27" s="14"/>
      <c r="D27" s="14"/>
      <c r="E27" s="14"/>
      <c r="F27" s="14"/>
      <c r="G27" s="14"/>
      <c r="H27" s="14">
        <v>20000</v>
      </c>
      <c r="I27" s="14"/>
      <c r="J27" s="14">
        <v>24000</v>
      </c>
      <c r="K27" s="84"/>
      <c r="L27" s="66"/>
      <c r="M27" s="66">
        <v>10000</v>
      </c>
      <c r="N27" s="22">
        <f t="shared" si="3"/>
        <v>54000</v>
      </c>
    </row>
    <row r="28" spans="1:16">
      <c r="A28" s="11" t="s">
        <v>25</v>
      </c>
      <c r="B28" s="14"/>
      <c r="C28" s="14"/>
      <c r="D28" s="14"/>
      <c r="E28" s="14">
        <v>15000</v>
      </c>
      <c r="F28" s="14"/>
      <c r="G28" s="14"/>
      <c r="H28" s="14"/>
      <c r="I28" s="14">
        <v>15000</v>
      </c>
      <c r="J28" s="14"/>
      <c r="K28" s="84"/>
      <c r="L28" s="66"/>
      <c r="M28" s="66"/>
      <c r="N28" s="22">
        <f t="shared" si="3"/>
        <v>30000</v>
      </c>
    </row>
    <row r="29" spans="1:16" ht="15" thickBot="1">
      <c r="A29" s="17" t="s">
        <v>26</v>
      </c>
      <c r="B29" s="18"/>
      <c r="C29" s="18"/>
      <c r="D29" s="18"/>
      <c r="E29" s="18">
        <v>1200</v>
      </c>
      <c r="F29" s="18"/>
      <c r="G29" s="18"/>
      <c r="H29" s="18"/>
      <c r="I29" s="18"/>
      <c r="J29" s="18"/>
      <c r="K29" s="90">
        <v>3000</v>
      </c>
      <c r="L29" s="67"/>
      <c r="M29" s="67"/>
      <c r="N29" s="22">
        <f t="shared" si="3"/>
        <v>4200</v>
      </c>
    </row>
    <row r="30" spans="1:16" ht="15" thickBot="1">
      <c r="A30" s="4" t="s">
        <v>30</v>
      </c>
      <c r="B30" s="20">
        <f t="shared" ref="B30:N30" si="4">SUM(B11:B29)</f>
        <v>142450</v>
      </c>
      <c r="C30" s="20">
        <f t="shared" si="4"/>
        <v>13390</v>
      </c>
      <c r="D30" s="20">
        <f t="shared" si="4"/>
        <v>7224</v>
      </c>
      <c r="E30" s="20">
        <f t="shared" si="4"/>
        <v>22945</v>
      </c>
      <c r="F30" s="20">
        <f t="shared" si="4"/>
        <v>7035</v>
      </c>
      <c r="G30" s="20">
        <f t="shared" si="4"/>
        <v>6730</v>
      </c>
      <c r="H30" s="20">
        <f t="shared" si="4"/>
        <v>60818</v>
      </c>
      <c r="I30" s="20">
        <f t="shared" si="4"/>
        <v>22700</v>
      </c>
      <c r="J30" s="20">
        <f t="shared" si="4"/>
        <v>31855</v>
      </c>
      <c r="K30" s="91">
        <f t="shared" si="4"/>
        <v>9730</v>
      </c>
      <c r="L30" s="68">
        <f t="shared" si="4"/>
        <v>7530</v>
      </c>
      <c r="M30" s="68">
        <f t="shared" si="4"/>
        <v>16730</v>
      </c>
      <c r="N30" s="20">
        <f t="shared" si="4"/>
        <v>349137</v>
      </c>
      <c r="O30" s="87">
        <f>N10-N30</f>
        <v>13093</v>
      </c>
    </row>
    <row r="31" spans="1:16">
      <c r="A31" s="23"/>
      <c r="B31" s="85">
        <f>B10-B30</f>
        <v>33550</v>
      </c>
      <c r="C31" s="85">
        <f t="shared" ref="C31:M31" si="5">C10-C30</f>
        <v>-13390</v>
      </c>
      <c r="D31" s="85">
        <f t="shared" si="5"/>
        <v>-7224</v>
      </c>
      <c r="E31" s="85">
        <f t="shared" si="5"/>
        <v>1055</v>
      </c>
      <c r="F31" s="85">
        <f t="shared" si="5"/>
        <v>-7035</v>
      </c>
      <c r="G31" s="85">
        <f t="shared" si="5"/>
        <v>-6580</v>
      </c>
      <c r="H31" s="85">
        <f t="shared" si="5"/>
        <v>65182</v>
      </c>
      <c r="I31" s="85">
        <f t="shared" si="5"/>
        <v>-22700</v>
      </c>
      <c r="J31" s="85">
        <f t="shared" si="5"/>
        <v>-1855</v>
      </c>
      <c r="K31" s="92">
        <f t="shared" si="5"/>
        <v>-3730</v>
      </c>
      <c r="L31" s="86">
        <f t="shared" si="5"/>
        <v>-7530</v>
      </c>
      <c r="M31" s="86">
        <f t="shared" si="5"/>
        <v>-16650</v>
      </c>
      <c r="N31" s="28">
        <f>N30+บำเพ็ญประโยชน์!N24</f>
        <v>1252361</v>
      </c>
      <c r="O31" s="87">
        <f>SUM(B31:M31)</f>
        <v>13093</v>
      </c>
    </row>
    <row r="32" spans="1:16" s="23" customFormat="1" ht="15.75" customHeight="1">
      <c r="A32" s="23" t="s">
        <v>27</v>
      </c>
      <c r="B32" s="24"/>
      <c r="C32" s="24"/>
      <c r="D32" s="24">
        <v>185388.65</v>
      </c>
      <c r="E32" s="24"/>
      <c r="F32" s="24"/>
      <c r="G32" s="24">
        <f>D35</f>
        <v>198324.65000000002</v>
      </c>
      <c r="H32" s="24"/>
      <c r="I32" s="24"/>
      <c r="J32" s="24">
        <f>G35</f>
        <v>185764.65000000002</v>
      </c>
      <c r="K32" s="83"/>
      <c r="L32" s="69"/>
      <c r="M32" s="69">
        <f>J35</f>
        <v>226391.65000000002</v>
      </c>
      <c r="N32" s="26">
        <f>D32</f>
        <v>185388.65</v>
      </c>
    </row>
    <row r="33" spans="1:14" s="23" customFormat="1" ht="15.75" customHeight="1">
      <c r="A33" s="25" t="s">
        <v>8</v>
      </c>
      <c r="B33" s="24"/>
      <c r="C33" s="24"/>
      <c r="D33" s="24">
        <f>SUM(B10:D10)</f>
        <v>176000</v>
      </c>
      <c r="E33" s="24"/>
      <c r="F33" s="24"/>
      <c r="G33" s="24">
        <f>SUM(E10:G10)</f>
        <v>24150</v>
      </c>
      <c r="H33" s="24"/>
      <c r="I33" s="24"/>
      <c r="J33" s="24">
        <f>SUM(H10:J10)</f>
        <v>156000</v>
      </c>
      <c r="K33" s="83"/>
      <c r="L33" s="69"/>
      <c r="M33" s="69">
        <f>SUM(K10:M10)</f>
        <v>6080</v>
      </c>
      <c r="N33" s="26">
        <f>N10</f>
        <v>362230</v>
      </c>
    </row>
    <row r="34" spans="1:14" s="23" customFormat="1" ht="15.75" customHeight="1">
      <c r="A34" s="25" t="s">
        <v>14</v>
      </c>
      <c r="B34" s="24"/>
      <c r="C34" s="24"/>
      <c r="D34" s="24">
        <f>SUM(B30:D30)</f>
        <v>163064</v>
      </c>
      <c r="E34" s="24"/>
      <c r="F34" s="24"/>
      <c r="G34" s="24">
        <f>SUM(E30:G30)</f>
        <v>36710</v>
      </c>
      <c r="H34" s="24"/>
      <c r="I34" s="24"/>
      <c r="J34" s="24">
        <f>SUM(H30:J30)</f>
        <v>115373</v>
      </c>
      <c r="K34" s="83"/>
      <c r="L34" s="69"/>
      <c r="M34" s="69">
        <f>SUM(K30:M30)</f>
        <v>33990</v>
      </c>
      <c r="N34" s="26">
        <f>N30</f>
        <v>349137</v>
      </c>
    </row>
    <row r="35" spans="1:14" s="23" customFormat="1" ht="15.75" customHeight="1">
      <c r="A35" s="25" t="s">
        <v>51</v>
      </c>
      <c r="B35" s="26"/>
      <c r="C35" s="26"/>
      <c r="D35" s="26">
        <f>(D32+D33)-D34</f>
        <v>198324.65000000002</v>
      </c>
      <c r="E35" s="24"/>
      <c r="F35" s="24"/>
      <c r="G35" s="26">
        <f>(G32+G33)-G34</f>
        <v>185764.65000000002</v>
      </c>
      <c r="H35" s="24"/>
      <c r="I35" s="24"/>
      <c r="J35" s="26">
        <f>(J32+J33)-J34</f>
        <v>226391.65000000002</v>
      </c>
      <c r="K35" s="83"/>
      <c r="L35" s="69"/>
      <c r="M35" s="70">
        <f>(M32+M33)-M34</f>
        <v>198481.65000000002</v>
      </c>
      <c r="N35" s="26">
        <f>(N32+N33)-N34</f>
        <v>198481.65000000002</v>
      </c>
    </row>
    <row r="36" spans="1:14" s="24" customFormat="1" ht="14.25" customHeight="1">
      <c r="K36" s="83"/>
      <c r="L36" s="83"/>
      <c r="M36" s="83"/>
      <c r="N36" s="24">
        <f>N35+บำเพ็ญประโยชน์!N29</f>
        <v>435778.07999999996</v>
      </c>
    </row>
    <row r="37" spans="1:14" s="24" customFormat="1" ht="14.25" customHeight="1">
      <c r="K37" s="83"/>
      <c r="L37" s="83"/>
      <c r="M37" s="83"/>
    </row>
    <row r="38" spans="1:14" s="24" customFormat="1" ht="14.25" customHeight="1">
      <c r="K38" s="83"/>
      <c r="L38" s="83"/>
      <c r="M38" s="83"/>
    </row>
    <row r="39" spans="1:14" s="24" customFormat="1" ht="14.25" customHeight="1">
      <c r="K39" s="83"/>
      <c r="L39" s="83"/>
      <c r="M39" s="83"/>
    </row>
    <row r="40" spans="1:14" s="24" customFormat="1" ht="14.25" customHeight="1">
      <c r="K40" s="83"/>
      <c r="L40" s="83"/>
      <c r="M40" s="83"/>
    </row>
    <row r="41" spans="1:14" s="24" customFormat="1" ht="14.25" customHeight="1">
      <c r="K41" s="83"/>
      <c r="L41" s="83"/>
      <c r="M41" s="83"/>
    </row>
    <row r="42" spans="1:14" s="24" customFormat="1" ht="14.25" customHeight="1">
      <c r="K42" s="83"/>
      <c r="L42" s="83"/>
      <c r="M42" s="83"/>
    </row>
    <row r="43" spans="1:14" s="24" customFormat="1" ht="14.25" customHeight="1">
      <c r="K43" s="83"/>
      <c r="L43" s="83"/>
      <c r="M43" s="83"/>
    </row>
    <row r="44" spans="1:14" s="24" customFormat="1" ht="14.25" customHeight="1">
      <c r="K44" s="83"/>
      <c r="L44" s="83"/>
      <c r="M44" s="83"/>
    </row>
    <row r="45" spans="1:14" s="24" customFormat="1" ht="14.25" customHeight="1">
      <c r="K45" s="83"/>
      <c r="L45" s="83"/>
      <c r="M45" s="83"/>
    </row>
    <row r="46" spans="1:14" s="24" customFormat="1" ht="14.25" customHeight="1">
      <c r="K46" s="83"/>
      <c r="L46" s="83"/>
      <c r="M46" s="83"/>
    </row>
    <row r="47" spans="1:14" s="24" customFormat="1" ht="14.25" customHeight="1">
      <c r="K47" s="83"/>
      <c r="L47" s="83"/>
      <c r="M47" s="83"/>
    </row>
    <row r="48" spans="1:14" s="24" customFormat="1" ht="14.25" customHeight="1">
      <c r="K48" s="83"/>
      <c r="L48" s="83"/>
      <c r="M48" s="83"/>
    </row>
    <row r="49" spans="5:13" s="24" customFormat="1" ht="14.25" customHeight="1">
      <c r="K49" s="83"/>
      <c r="L49" s="83"/>
      <c r="M49" s="83"/>
    </row>
    <row r="50" spans="5:13" s="24" customFormat="1" ht="14.25" customHeight="1">
      <c r="K50" s="83"/>
      <c r="L50" s="83"/>
      <c r="M50" s="83"/>
    </row>
    <row r="51" spans="5:13" s="24" customFormat="1" ht="14.25" customHeight="1">
      <c r="K51" s="83"/>
      <c r="L51" s="83"/>
      <c r="M51" s="83"/>
    </row>
    <row r="52" spans="5:13" s="24" customFormat="1" ht="14.25" customHeight="1">
      <c r="K52" s="83"/>
      <c r="L52" s="83"/>
      <c r="M52" s="83"/>
    </row>
    <row r="53" spans="5:13" s="24" customFormat="1" ht="14.25" customHeight="1">
      <c r="K53" s="83"/>
      <c r="L53" s="83"/>
      <c r="M53" s="83"/>
    </row>
    <row r="54" spans="5:13" s="24" customFormat="1" ht="14.25" customHeight="1">
      <c r="K54" s="83"/>
      <c r="L54" s="83"/>
      <c r="M54" s="83"/>
    </row>
    <row r="55" spans="5:13" s="23" customFormat="1" ht="14.25" customHeight="1">
      <c r="E55" s="24"/>
      <c r="F55" s="24"/>
      <c r="G55" s="24"/>
      <c r="H55" s="24"/>
      <c r="I55" s="24"/>
      <c r="J55" s="24"/>
      <c r="K55" s="83"/>
      <c r="L55" s="83"/>
      <c r="M55" s="83"/>
    </row>
    <row r="56" spans="5:13" s="23" customFormat="1" ht="14.25" customHeight="1">
      <c r="E56" s="24"/>
      <c r="F56" s="24"/>
      <c r="G56" s="24"/>
      <c r="H56" s="24"/>
      <c r="I56" s="24"/>
      <c r="J56" s="24"/>
      <c r="K56" s="83"/>
      <c r="L56" s="83"/>
      <c r="M56" s="83"/>
    </row>
    <row r="57" spans="5:13" s="23" customFormat="1" ht="14.25" customHeight="1">
      <c r="E57" s="24"/>
      <c r="F57" s="24"/>
      <c r="G57" s="24"/>
      <c r="H57" s="24"/>
      <c r="I57" s="24"/>
      <c r="J57" s="24"/>
      <c r="K57" s="83"/>
      <c r="L57" s="83"/>
      <c r="M57" s="83"/>
    </row>
    <row r="58" spans="5:13" s="23" customFormat="1" ht="14.25" customHeight="1">
      <c r="E58" s="24"/>
      <c r="F58" s="24"/>
      <c r="G58" s="24"/>
      <c r="H58" s="24"/>
      <c r="I58" s="24"/>
      <c r="J58" s="24"/>
      <c r="K58" s="83"/>
      <c r="L58" s="83"/>
      <c r="M58" s="83"/>
    </row>
    <row r="59" spans="5:13" s="23" customFormat="1" ht="14.25" customHeight="1">
      <c r="E59" s="24"/>
      <c r="F59" s="24"/>
      <c r="G59" s="24"/>
      <c r="H59" s="24"/>
      <c r="I59" s="24"/>
      <c r="J59" s="24"/>
      <c r="K59" s="83"/>
      <c r="L59" s="83"/>
      <c r="M59" s="83"/>
    </row>
    <row r="60" spans="5:13" s="23" customFormat="1" ht="14.25" customHeight="1">
      <c r="E60" s="24"/>
      <c r="F60" s="24"/>
      <c r="G60" s="24"/>
      <c r="H60" s="24"/>
      <c r="I60" s="24"/>
      <c r="J60" s="24"/>
      <c r="K60" s="83"/>
      <c r="L60" s="83"/>
      <c r="M60" s="83"/>
    </row>
    <row r="61" spans="5:13" s="23" customFormat="1" ht="14.25" customHeight="1">
      <c r="E61" s="24"/>
      <c r="F61" s="24"/>
      <c r="G61" s="24"/>
      <c r="H61" s="24"/>
      <c r="I61" s="24"/>
      <c r="J61" s="24"/>
      <c r="K61" s="83"/>
      <c r="L61" s="83"/>
      <c r="M61" s="83"/>
    </row>
    <row r="62" spans="5:13" s="23" customFormat="1" ht="14.25" customHeight="1">
      <c r="E62" s="24"/>
      <c r="F62" s="24"/>
      <c r="G62" s="24"/>
      <c r="H62" s="24"/>
      <c r="I62" s="24"/>
      <c r="J62" s="24"/>
      <c r="K62" s="83"/>
      <c r="L62" s="83"/>
      <c r="M62" s="83"/>
    </row>
    <row r="63" spans="5:13" s="23" customFormat="1" ht="14.25" customHeight="1">
      <c r="E63" s="24"/>
      <c r="F63" s="24"/>
      <c r="G63" s="24"/>
      <c r="H63" s="24"/>
      <c r="I63" s="24"/>
      <c r="J63" s="24"/>
      <c r="K63" s="83"/>
      <c r="L63" s="83"/>
      <c r="M63" s="83"/>
    </row>
    <row r="64" spans="5:13" s="23" customFormat="1" ht="10.5">
      <c r="E64" s="24"/>
      <c r="F64" s="24"/>
      <c r="G64" s="24"/>
      <c r="H64" s="24"/>
      <c r="I64" s="24"/>
      <c r="J64" s="24"/>
      <c r="K64" s="83"/>
      <c r="L64" s="83"/>
      <c r="M64" s="83"/>
    </row>
  </sheetData>
  <printOptions horizontalCentered="1"/>
  <pageMargins left="0.43307086614173229" right="0.11811023622047245" top="0.29527559055118113" bottom="0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RowHeight="14.25"/>
  <cols>
    <col min="1" max="1" width="25.375" customWidth="1"/>
    <col min="2" max="2" width="10.125" customWidth="1"/>
    <col min="3" max="3" width="10" customWidth="1"/>
    <col min="4" max="4" width="10.375" customWidth="1"/>
    <col min="5" max="5" width="10" customWidth="1"/>
    <col min="6" max="8" width="9.625" style="29" customWidth="1"/>
    <col min="9" max="9" width="8.625" style="29" customWidth="1"/>
    <col min="10" max="10" width="9.25" style="29" customWidth="1"/>
    <col min="11" max="11" width="8.625" style="29" customWidth="1"/>
    <col min="12" max="12" width="8.625" style="31" customWidth="1"/>
    <col min="13" max="13" width="9.875" style="29" customWidth="1"/>
    <col min="14" max="14" width="10.125" style="29" customWidth="1"/>
    <col min="15" max="15" width="11.125" bestFit="1" customWidth="1"/>
  </cols>
  <sheetData>
    <row r="1" spans="1:15" ht="21">
      <c r="A1" s="2"/>
      <c r="B1" s="2"/>
      <c r="C1" s="1"/>
      <c r="D1" s="1"/>
      <c r="E1" s="1"/>
      <c r="G1" s="30" t="s">
        <v>53</v>
      </c>
    </row>
    <row r="2" spans="1:15" ht="21.75" thickBot="1">
      <c r="A2" s="3"/>
      <c r="B2" s="3"/>
      <c r="C2" s="1"/>
      <c r="D2" s="1"/>
      <c r="E2" s="1"/>
      <c r="G2" s="30" t="s">
        <v>57</v>
      </c>
    </row>
    <row r="3" spans="1:15" ht="15" thickBot="1">
      <c r="A3" s="33" t="s">
        <v>0</v>
      </c>
      <c r="B3" s="34" t="s">
        <v>1</v>
      </c>
      <c r="C3" s="35" t="s">
        <v>2</v>
      </c>
      <c r="D3" s="36" t="s">
        <v>39</v>
      </c>
      <c r="E3" s="36" t="s">
        <v>40</v>
      </c>
      <c r="F3" s="53" t="s">
        <v>33</v>
      </c>
      <c r="G3" s="53" t="s">
        <v>34</v>
      </c>
      <c r="H3" s="53" t="s">
        <v>3</v>
      </c>
      <c r="I3" s="53" t="s">
        <v>4</v>
      </c>
      <c r="J3" s="53" t="s">
        <v>5</v>
      </c>
      <c r="K3" s="94" t="s">
        <v>28</v>
      </c>
      <c r="L3" s="72" t="s">
        <v>29</v>
      </c>
      <c r="M3" s="72" t="s">
        <v>6</v>
      </c>
      <c r="N3" s="53" t="s">
        <v>7</v>
      </c>
    </row>
    <row r="4" spans="1:15">
      <c r="A4" s="37" t="s">
        <v>8</v>
      </c>
      <c r="B4" s="38"/>
      <c r="C4" s="38"/>
      <c r="D4" s="38"/>
      <c r="E4" s="38"/>
      <c r="F4" s="48"/>
      <c r="G4" s="48"/>
      <c r="H4" s="48"/>
      <c r="I4" s="48"/>
      <c r="J4" s="48"/>
      <c r="K4" s="95"/>
      <c r="L4" s="73"/>
      <c r="M4" s="74"/>
      <c r="N4" s="54"/>
    </row>
    <row r="5" spans="1:15">
      <c r="A5" s="39" t="s">
        <v>60</v>
      </c>
      <c r="B5" s="40"/>
      <c r="C5" s="40"/>
      <c r="D5" s="40">
        <f>1500*500</f>
        <v>750000</v>
      </c>
      <c r="E5" s="40"/>
      <c r="F5" s="40"/>
      <c r="G5" s="40"/>
      <c r="H5" s="40"/>
      <c r="I5" s="40"/>
      <c r="J5" s="40"/>
      <c r="K5" s="96"/>
      <c r="L5" s="75"/>
      <c r="M5" s="76"/>
      <c r="N5" s="55">
        <f t="shared" ref="N5:N9" si="0">SUM(B5:M5)</f>
        <v>750000</v>
      </c>
    </row>
    <row r="6" spans="1:15" s="1" customFormat="1">
      <c r="A6" s="41" t="s">
        <v>43</v>
      </c>
      <c r="B6" s="40">
        <f>(15*25+5*1000)*32</f>
        <v>172000</v>
      </c>
      <c r="C6" s="40"/>
      <c r="D6" s="40"/>
      <c r="E6" s="40">
        <f>5*25*32</f>
        <v>4000</v>
      </c>
      <c r="F6" s="40"/>
      <c r="G6" s="40"/>
      <c r="H6" s="40"/>
      <c r="I6" s="40"/>
      <c r="J6" s="40"/>
      <c r="K6" s="96"/>
      <c r="L6" s="75"/>
      <c r="M6" s="76"/>
      <c r="N6" s="55">
        <f t="shared" si="0"/>
        <v>176000</v>
      </c>
    </row>
    <row r="7" spans="1:15">
      <c r="A7" s="41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96"/>
      <c r="L7" s="75"/>
      <c r="M7" s="76"/>
      <c r="N7" s="55">
        <f t="shared" si="0"/>
        <v>0</v>
      </c>
    </row>
    <row r="8" spans="1:15">
      <c r="A8" s="41" t="s">
        <v>11</v>
      </c>
      <c r="B8" s="40"/>
      <c r="C8" s="40"/>
      <c r="D8" s="40"/>
      <c r="E8" s="40"/>
      <c r="F8" s="40"/>
      <c r="G8" s="40"/>
      <c r="H8" s="40">
        <v>300</v>
      </c>
      <c r="I8" s="40"/>
      <c r="J8" s="40"/>
      <c r="K8" s="96"/>
      <c r="L8" s="75"/>
      <c r="M8" s="76">
        <v>125</v>
      </c>
      <c r="N8" s="55">
        <f t="shared" si="0"/>
        <v>425</v>
      </c>
    </row>
    <row r="9" spans="1:15" ht="15" thickBot="1">
      <c r="A9" s="42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97"/>
      <c r="L9" s="77"/>
      <c r="M9" s="78"/>
      <c r="N9" s="56">
        <f t="shared" si="0"/>
        <v>0</v>
      </c>
    </row>
    <row r="10" spans="1:15" ht="15" thickBot="1">
      <c r="A10" s="45" t="s">
        <v>13</v>
      </c>
      <c r="B10" s="46">
        <f t="shared" ref="B10:N10" si="1">SUM(B5:B9)</f>
        <v>172000</v>
      </c>
      <c r="C10" s="46">
        <f t="shared" si="1"/>
        <v>0</v>
      </c>
      <c r="D10" s="46">
        <f t="shared" si="1"/>
        <v>750000</v>
      </c>
      <c r="E10" s="46">
        <f t="shared" si="1"/>
        <v>4000</v>
      </c>
      <c r="F10" s="46">
        <f t="shared" si="1"/>
        <v>0</v>
      </c>
      <c r="G10" s="46">
        <f t="shared" si="1"/>
        <v>0</v>
      </c>
      <c r="H10" s="46">
        <f t="shared" si="1"/>
        <v>300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125</v>
      </c>
      <c r="N10" s="57">
        <f t="shared" si="1"/>
        <v>926425</v>
      </c>
      <c r="O10" s="63">
        <f>SUM(B10:M10)</f>
        <v>926425</v>
      </c>
    </row>
    <row r="11" spans="1:15">
      <c r="A11" s="47" t="s">
        <v>14</v>
      </c>
      <c r="B11" s="48"/>
      <c r="C11" s="38"/>
      <c r="D11" s="38"/>
      <c r="E11" s="38"/>
      <c r="F11" s="48"/>
      <c r="G11" s="48"/>
      <c r="H11" s="48"/>
      <c r="I11" s="48"/>
      <c r="J11" s="48"/>
      <c r="K11" s="95"/>
      <c r="L11" s="73"/>
      <c r="M11" s="74"/>
      <c r="N11" s="54"/>
    </row>
    <row r="12" spans="1:15" s="1" customFormat="1">
      <c r="A12" s="39" t="s">
        <v>61</v>
      </c>
      <c r="B12" s="40"/>
      <c r="C12" s="40"/>
      <c r="D12" s="40">
        <v>250000</v>
      </c>
      <c r="E12" s="40"/>
      <c r="F12" s="40"/>
      <c r="G12" s="40"/>
      <c r="H12" s="40"/>
      <c r="I12" s="40"/>
      <c r="J12" s="40"/>
      <c r="K12" s="96"/>
      <c r="L12" s="75"/>
      <c r="M12" s="76"/>
      <c r="N12" s="58">
        <f t="shared" ref="N12:N13" si="2">SUM(B12:M12)</f>
        <v>250000</v>
      </c>
    </row>
    <row r="13" spans="1:15" s="1" customFormat="1">
      <c r="A13" s="41" t="s">
        <v>58</v>
      </c>
      <c r="B13" s="40"/>
      <c r="C13" s="40"/>
      <c r="D13" s="40"/>
      <c r="E13" s="40"/>
      <c r="F13" s="40"/>
      <c r="G13" s="40"/>
      <c r="H13" s="40"/>
      <c r="I13" s="40"/>
      <c r="J13" s="40">
        <f>150000+60000</f>
        <v>210000</v>
      </c>
      <c r="K13" s="96"/>
      <c r="L13" s="75"/>
      <c r="M13" s="76"/>
      <c r="N13" s="58">
        <f t="shared" si="2"/>
        <v>210000</v>
      </c>
    </row>
    <row r="14" spans="1:15" s="1" customFormat="1">
      <c r="A14" s="41" t="s">
        <v>54</v>
      </c>
      <c r="B14" s="40"/>
      <c r="C14" s="40"/>
      <c r="D14" s="39"/>
      <c r="E14" s="40"/>
      <c r="F14" s="40"/>
      <c r="G14" s="40">
        <v>5000</v>
      </c>
      <c r="H14" s="40"/>
      <c r="I14" s="40"/>
      <c r="J14" s="40"/>
      <c r="K14" s="96"/>
      <c r="L14" s="75"/>
      <c r="M14" s="76"/>
      <c r="N14" s="58">
        <f t="shared" ref="N14" si="3">SUM(B14:M14)</f>
        <v>5000</v>
      </c>
    </row>
    <row r="15" spans="1:15" s="1" customFormat="1">
      <c r="A15" s="39" t="s">
        <v>62</v>
      </c>
      <c r="B15" s="40"/>
      <c r="C15" s="40"/>
      <c r="D15" s="40"/>
      <c r="E15" s="40">
        <v>100000</v>
      </c>
      <c r="F15" s="40"/>
      <c r="G15" s="40"/>
      <c r="H15" s="40"/>
      <c r="I15" s="40"/>
      <c r="J15" s="40">
        <f>1000*100</f>
        <v>100000</v>
      </c>
      <c r="K15" s="96"/>
      <c r="L15" s="75"/>
      <c r="M15" s="76"/>
      <c r="N15" s="58">
        <f t="shared" ref="N15:N22" si="4">SUM(B15:M15)</f>
        <v>200000</v>
      </c>
    </row>
    <row r="16" spans="1:15" s="1" customFormat="1">
      <c r="A16" s="41" t="s">
        <v>56</v>
      </c>
      <c r="B16" s="40"/>
      <c r="C16" s="40"/>
      <c r="D16" s="40"/>
      <c r="E16" s="40"/>
      <c r="F16" s="40"/>
      <c r="G16" s="40">
        <f>500*32</f>
        <v>16000</v>
      </c>
      <c r="H16" s="40"/>
      <c r="I16" s="40"/>
      <c r="J16" s="40"/>
      <c r="K16" s="96"/>
      <c r="L16" s="75"/>
      <c r="M16" s="76"/>
      <c r="N16" s="58">
        <f t="shared" si="4"/>
        <v>16000</v>
      </c>
    </row>
    <row r="17" spans="1:14" s="1" customFormat="1">
      <c r="A17" s="41" t="s">
        <v>44</v>
      </c>
      <c r="B17" s="40"/>
      <c r="C17" s="40">
        <f>B6</f>
        <v>172000</v>
      </c>
      <c r="D17" s="39"/>
      <c r="E17" s="40"/>
      <c r="F17" s="40">
        <f>E6</f>
        <v>4000</v>
      </c>
      <c r="G17" s="40"/>
      <c r="H17" s="40"/>
      <c r="I17" s="40"/>
      <c r="J17" s="40"/>
      <c r="K17" s="96"/>
      <c r="L17" s="75"/>
      <c r="M17" s="76"/>
      <c r="N17" s="58">
        <f t="shared" si="4"/>
        <v>176000</v>
      </c>
    </row>
    <row r="18" spans="1:14">
      <c r="A18" s="41" t="s">
        <v>45</v>
      </c>
      <c r="B18" s="40"/>
      <c r="C18" s="40"/>
      <c r="D18" s="39"/>
      <c r="E18" s="40"/>
      <c r="F18" s="40"/>
      <c r="G18" s="40"/>
      <c r="H18" s="40"/>
      <c r="I18" s="40"/>
      <c r="J18" s="40"/>
      <c r="K18" s="96"/>
      <c r="L18" s="75"/>
      <c r="M18" s="76"/>
      <c r="N18" s="58">
        <f t="shared" si="4"/>
        <v>0</v>
      </c>
    </row>
    <row r="19" spans="1:14" s="1" customFormat="1">
      <c r="A19" s="41" t="s">
        <v>59</v>
      </c>
      <c r="B19" s="40"/>
      <c r="C19" s="40"/>
      <c r="D19" s="93">
        <v>5000</v>
      </c>
      <c r="E19" s="40"/>
      <c r="F19" s="40"/>
      <c r="G19" s="40"/>
      <c r="H19" s="40"/>
      <c r="I19" s="40"/>
      <c r="J19" s="40"/>
      <c r="K19" s="96"/>
      <c r="L19" s="75"/>
      <c r="M19" s="76"/>
      <c r="N19" s="58">
        <f t="shared" si="4"/>
        <v>5000</v>
      </c>
    </row>
    <row r="20" spans="1:14">
      <c r="A20" s="41" t="s">
        <v>49</v>
      </c>
      <c r="B20" s="40"/>
      <c r="C20" s="40"/>
      <c r="D20" s="39"/>
      <c r="E20" s="40"/>
      <c r="F20" s="40">
        <v>5600</v>
      </c>
      <c r="G20" s="40"/>
      <c r="H20" s="40"/>
      <c r="I20" s="40"/>
      <c r="J20" s="40"/>
      <c r="K20" s="96"/>
      <c r="L20" s="75"/>
      <c r="M20" s="76"/>
      <c r="N20" s="58">
        <f t="shared" si="4"/>
        <v>5600</v>
      </c>
    </row>
    <row r="21" spans="1:14">
      <c r="A21" s="41" t="s">
        <v>46</v>
      </c>
      <c r="B21" s="40"/>
      <c r="C21" s="40"/>
      <c r="D21" s="39"/>
      <c r="E21" s="40">
        <v>10000</v>
      </c>
      <c r="F21" s="40">
        <v>7000</v>
      </c>
      <c r="G21" s="40"/>
      <c r="H21" s="40"/>
      <c r="I21" s="40"/>
      <c r="J21" s="40"/>
      <c r="K21" s="96"/>
      <c r="L21" s="75"/>
      <c r="M21" s="76"/>
      <c r="N21" s="58">
        <f t="shared" si="4"/>
        <v>17000</v>
      </c>
    </row>
    <row r="22" spans="1:14" s="1" customFormat="1">
      <c r="A22" s="50" t="s">
        <v>50</v>
      </c>
      <c r="B22" s="51"/>
      <c r="C22" s="51"/>
      <c r="D22" s="52"/>
      <c r="E22" s="51">
        <v>6050</v>
      </c>
      <c r="F22" s="51"/>
      <c r="G22" s="51"/>
      <c r="H22" s="51"/>
      <c r="I22" s="51">
        <v>2574</v>
      </c>
      <c r="J22" s="51"/>
      <c r="K22" s="99">
        <v>10000</v>
      </c>
      <c r="L22" s="81"/>
      <c r="M22" s="82"/>
      <c r="N22" s="58">
        <f t="shared" si="4"/>
        <v>18624</v>
      </c>
    </row>
    <row r="23" spans="1:14" ht="15" thickBot="1">
      <c r="A23" s="42" t="s">
        <v>12</v>
      </c>
      <c r="B23" s="43"/>
      <c r="C23" s="43"/>
      <c r="D23" s="44"/>
      <c r="E23" s="43"/>
      <c r="F23" s="43"/>
      <c r="G23" s="43"/>
      <c r="H23" s="43"/>
      <c r="I23" s="43"/>
      <c r="J23" s="43"/>
      <c r="K23" s="97"/>
      <c r="L23" s="77"/>
      <c r="M23" s="78"/>
      <c r="N23" s="56">
        <f t="shared" ref="N23" si="5">SUM(B23:M23)</f>
        <v>0</v>
      </c>
    </row>
    <row r="24" spans="1:14" ht="15" thickBot="1">
      <c r="A24" s="45" t="s">
        <v>42</v>
      </c>
      <c r="B24" s="46">
        <f t="shared" ref="B24:N24" si="6">SUM(B11:B23)</f>
        <v>0</v>
      </c>
      <c r="C24" s="46">
        <f t="shared" si="6"/>
        <v>172000</v>
      </c>
      <c r="D24" s="46">
        <f t="shared" si="6"/>
        <v>255000</v>
      </c>
      <c r="E24" s="46">
        <f t="shared" si="6"/>
        <v>116050</v>
      </c>
      <c r="F24" s="46">
        <f t="shared" si="6"/>
        <v>16600</v>
      </c>
      <c r="G24" s="46">
        <f t="shared" si="6"/>
        <v>21000</v>
      </c>
      <c r="H24" s="46">
        <f t="shared" si="6"/>
        <v>0</v>
      </c>
      <c r="I24" s="46">
        <f t="shared" si="6"/>
        <v>2574</v>
      </c>
      <c r="J24" s="46">
        <f t="shared" si="6"/>
        <v>310000</v>
      </c>
      <c r="K24" s="98">
        <f t="shared" si="6"/>
        <v>10000</v>
      </c>
      <c r="L24" s="79">
        <f t="shared" si="6"/>
        <v>0</v>
      </c>
      <c r="M24" s="80">
        <f t="shared" si="6"/>
        <v>0</v>
      </c>
      <c r="N24" s="57">
        <f t="shared" si="6"/>
        <v>903224</v>
      </c>
    </row>
    <row r="25" spans="1:14">
      <c r="A25" s="27"/>
      <c r="B25" s="27"/>
      <c r="C25" s="27"/>
      <c r="D25" s="27"/>
      <c r="E25" s="27"/>
      <c r="F25" s="59"/>
      <c r="G25" s="59"/>
      <c r="H25" s="59"/>
      <c r="I25" s="59"/>
      <c r="J25" s="59"/>
      <c r="K25" s="59"/>
      <c r="L25" s="60"/>
      <c r="M25" s="59"/>
      <c r="N25" s="59"/>
    </row>
    <row r="26" spans="1:14">
      <c r="A26" s="27" t="s">
        <v>27</v>
      </c>
      <c r="B26" s="62"/>
      <c r="C26" s="63"/>
      <c r="D26" s="62">
        <v>214095.43</v>
      </c>
      <c r="E26" s="27"/>
      <c r="F26" s="59"/>
      <c r="G26" s="59">
        <f>D29</f>
        <v>709095.42999999993</v>
      </c>
      <c r="H26" s="59"/>
      <c r="I26" s="59"/>
      <c r="J26" s="59">
        <f>G29</f>
        <v>559445.42999999993</v>
      </c>
      <c r="K26" s="59"/>
      <c r="L26" s="60"/>
      <c r="M26" s="63">
        <f>J29</f>
        <v>247171.42999999993</v>
      </c>
      <c r="N26" s="59">
        <f>D26</f>
        <v>214095.43</v>
      </c>
    </row>
    <row r="27" spans="1:14">
      <c r="A27" s="49" t="s">
        <v>8</v>
      </c>
      <c r="B27" s="62"/>
      <c r="C27" s="63"/>
      <c r="D27" s="62">
        <f>SUM(B10:D10)</f>
        <v>922000</v>
      </c>
      <c r="E27" s="27"/>
      <c r="F27" s="59"/>
      <c r="G27" s="63">
        <f>SUM(E10:G10)</f>
        <v>4000</v>
      </c>
      <c r="H27" s="59"/>
      <c r="I27" s="59"/>
      <c r="J27" s="59">
        <f>SUM(H10:J10)</f>
        <v>300</v>
      </c>
      <c r="K27" s="59"/>
      <c r="L27" s="60"/>
      <c r="M27" s="63">
        <f>SUM(K10:M10)</f>
        <v>125</v>
      </c>
      <c r="N27" s="59">
        <f>N10</f>
        <v>926425</v>
      </c>
    </row>
    <row r="28" spans="1:14">
      <c r="A28" s="49" t="s">
        <v>14</v>
      </c>
      <c r="B28" s="62"/>
      <c r="C28" s="63"/>
      <c r="D28" s="62">
        <f>SUM(B24:D24)</f>
        <v>427000</v>
      </c>
      <c r="E28" s="27"/>
      <c r="F28" s="59"/>
      <c r="G28" s="63">
        <f>SUM(E24:G24)</f>
        <v>153650</v>
      </c>
      <c r="H28" s="59"/>
      <c r="I28" s="59"/>
      <c r="J28" s="59">
        <f>SUM(H24:J24)</f>
        <v>312574</v>
      </c>
      <c r="K28" s="59"/>
      <c r="L28" s="60"/>
      <c r="M28" s="63">
        <f>SUM(K24:M24)</f>
        <v>10000</v>
      </c>
      <c r="N28" s="59">
        <f>N24</f>
        <v>903224</v>
      </c>
    </row>
    <row r="29" spans="1:14">
      <c r="A29" s="49" t="s">
        <v>51</v>
      </c>
      <c r="B29" s="62"/>
      <c r="C29" s="62"/>
      <c r="D29" s="62">
        <f>(D26+D27)-D28</f>
        <v>709095.42999999993</v>
      </c>
      <c r="E29" s="27"/>
      <c r="F29" s="59"/>
      <c r="G29" s="62">
        <f>(G26+G27)-G28</f>
        <v>559445.42999999993</v>
      </c>
      <c r="H29" s="59"/>
      <c r="I29" s="59"/>
      <c r="J29" s="62">
        <f>(J26+J27)-J28</f>
        <v>247171.42999999993</v>
      </c>
      <c r="K29" s="59"/>
      <c r="L29" s="60"/>
      <c r="M29" s="62">
        <f>(M26+M27)-M28</f>
        <v>237296.42999999993</v>
      </c>
      <c r="N29" s="62">
        <f>(N26+N27)-N28</f>
        <v>237296.42999999993</v>
      </c>
    </row>
    <row r="30" spans="1:14" s="27" customFormat="1" ht="14.25" customHeight="1">
      <c r="F30" s="59"/>
      <c r="G30" s="59"/>
      <c r="H30" s="59"/>
      <c r="I30" s="59"/>
      <c r="J30" s="59"/>
      <c r="K30" s="59"/>
      <c r="L30" s="60"/>
      <c r="M30" s="59"/>
      <c r="N30" s="59"/>
    </row>
    <row r="31" spans="1:14" s="27" customFormat="1" ht="14.25" customHeight="1">
      <c r="F31" s="59"/>
      <c r="G31" s="59"/>
      <c r="H31" s="59"/>
      <c r="I31" s="59"/>
      <c r="J31" s="59"/>
      <c r="K31" s="59"/>
      <c r="L31" s="60"/>
      <c r="M31" s="59"/>
      <c r="N31" s="59"/>
    </row>
    <row r="32" spans="1:14" s="27" customFormat="1" ht="14.25" customHeight="1">
      <c r="F32" s="59"/>
      <c r="G32" s="59"/>
      <c r="H32" s="59"/>
      <c r="I32" s="59"/>
      <c r="J32" s="59"/>
      <c r="K32" s="59"/>
      <c r="L32" s="60"/>
      <c r="M32" s="59"/>
      <c r="N32" s="59"/>
    </row>
    <row r="33" spans="6:14" s="27" customFormat="1" ht="14.25" customHeight="1">
      <c r="F33" s="59"/>
      <c r="G33" s="59"/>
      <c r="H33" s="59"/>
      <c r="I33" s="59"/>
      <c r="J33" s="59"/>
      <c r="K33" s="59"/>
      <c r="L33" s="60"/>
      <c r="M33" s="59"/>
      <c r="N33" s="59"/>
    </row>
    <row r="34" spans="6:14" s="27" customFormat="1" ht="14.25" customHeight="1">
      <c r="F34" s="59"/>
      <c r="G34" s="59"/>
      <c r="H34" s="59"/>
      <c r="I34" s="59"/>
      <c r="J34" s="59"/>
      <c r="K34" s="59"/>
      <c r="L34" s="60"/>
      <c r="M34" s="59"/>
      <c r="N34" s="59"/>
    </row>
    <row r="35" spans="6:14" s="27" customFormat="1" ht="14.25" customHeight="1">
      <c r="F35" s="59"/>
      <c r="G35" s="59"/>
      <c r="H35" s="59"/>
      <c r="I35" s="59"/>
      <c r="J35" s="59"/>
      <c r="K35" s="59"/>
      <c r="L35" s="60"/>
      <c r="M35" s="59"/>
      <c r="N35" s="59"/>
    </row>
    <row r="36" spans="6:14" s="27" customFormat="1" ht="14.25" customHeight="1">
      <c r="F36" s="59"/>
      <c r="G36" s="59"/>
      <c r="H36" s="59"/>
      <c r="I36" s="59"/>
      <c r="J36" s="59"/>
      <c r="K36" s="59"/>
      <c r="L36" s="60"/>
      <c r="M36" s="59"/>
      <c r="N36" s="59"/>
    </row>
    <row r="37" spans="6:14" s="27" customFormat="1" ht="14.25" customHeight="1">
      <c r="F37" s="59"/>
      <c r="G37" s="59"/>
      <c r="H37" s="59"/>
      <c r="I37" s="59"/>
      <c r="J37" s="59"/>
      <c r="K37" s="59"/>
      <c r="L37" s="60"/>
      <c r="M37" s="59"/>
      <c r="N37" s="59"/>
    </row>
    <row r="38" spans="6:14" s="27" customFormat="1" ht="14.25" customHeight="1">
      <c r="F38" s="59"/>
      <c r="G38" s="59"/>
      <c r="H38" s="59"/>
      <c r="I38" s="59"/>
      <c r="J38" s="59"/>
      <c r="K38" s="59"/>
      <c r="L38" s="60"/>
      <c r="M38" s="59"/>
      <c r="N38" s="59"/>
    </row>
    <row r="39" spans="6:14" s="27" customFormat="1" ht="14.25" customHeight="1">
      <c r="F39" s="59"/>
      <c r="G39" s="59"/>
      <c r="H39" s="59"/>
      <c r="I39" s="59"/>
      <c r="J39" s="59"/>
      <c r="K39" s="59"/>
      <c r="L39" s="60"/>
      <c r="M39" s="59"/>
      <c r="N39" s="59"/>
    </row>
    <row r="40" spans="6:14" s="27" customFormat="1" ht="14.25" customHeight="1">
      <c r="F40" s="59"/>
      <c r="G40" s="59"/>
      <c r="H40" s="59"/>
      <c r="I40" s="59"/>
      <c r="J40" s="59"/>
      <c r="K40" s="59"/>
      <c r="L40" s="60"/>
      <c r="M40" s="59"/>
      <c r="N40" s="59"/>
    </row>
    <row r="41" spans="6:14" s="27" customFormat="1" ht="14.25" customHeight="1">
      <c r="F41" s="59"/>
      <c r="G41" s="59"/>
      <c r="H41" s="59"/>
      <c r="I41" s="59"/>
      <c r="J41" s="59"/>
      <c r="K41" s="59"/>
      <c r="L41" s="60"/>
      <c r="M41" s="59"/>
      <c r="N41" s="59"/>
    </row>
    <row r="42" spans="6:14" s="27" customFormat="1" ht="14.25" customHeight="1">
      <c r="F42" s="59"/>
      <c r="G42" s="59"/>
      <c r="H42" s="59"/>
      <c r="I42" s="59"/>
      <c r="J42" s="59"/>
      <c r="K42" s="59"/>
      <c r="L42" s="60"/>
      <c r="M42" s="59"/>
      <c r="N42" s="59"/>
    </row>
    <row r="43" spans="6:14" s="27" customFormat="1" ht="14.25" customHeight="1">
      <c r="F43" s="59"/>
      <c r="G43" s="59"/>
      <c r="H43" s="59"/>
      <c r="I43" s="59"/>
      <c r="J43" s="59"/>
      <c r="K43" s="59"/>
      <c r="L43" s="60"/>
      <c r="M43" s="59"/>
      <c r="N43" s="59"/>
    </row>
    <row r="44" spans="6:14" s="27" customFormat="1" ht="14.25" customHeight="1">
      <c r="F44" s="59"/>
      <c r="G44" s="59"/>
      <c r="H44" s="59"/>
      <c r="I44" s="59"/>
      <c r="J44" s="59"/>
      <c r="K44" s="59"/>
      <c r="L44" s="60"/>
      <c r="M44" s="59"/>
      <c r="N44" s="59"/>
    </row>
    <row r="45" spans="6:14" s="27" customFormat="1" ht="14.25" customHeight="1">
      <c r="F45" s="59"/>
      <c r="G45" s="59"/>
      <c r="H45" s="59"/>
      <c r="I45" s="59"/>
      <c r="J45" s="59"/>
      <c r="K45" s="59"/>
      <c r="L45" s="60"/>
      <c r="M45" s="59"/>
      <c r="N45" s="59"/>
    </row>
    <row r="46" spans="6:14" s="27" customFormat="1" ht="14.25" customHeight="1">
      <c r="F46" s="59"/>
      <c r="G46" s="59"/>
      <c r="H46" s="59"/>
      <c r="I46" s="59"/>
      <c r="J46" s="59"/>
      <c r="K46" s="59"/>
      <c r="L46" s="60"/>
      <c r="M46" s="59"/>
      <c r="N46" s="59"/>
    </row>
    <row r="47" spans="6:14" s="27" customFormat="1" ht="14.25" customHeight="1">
      <c r="F47" s="59"/>
      <c r="G47" s="59"/>
      <c r="H47" s="59"/>
      <c r="I47" s="59"/>
      <c r="J47" s="59"/>
      <c r="K47" s="59"/>
      <c r="L47" s="60"/>
      <c r="M47" s="59"/>
      <c r="N47" s="59"/>
    </row>
    <row r="48" spans="6:14" s="27" customFormat="1" ht="14.25" customHeight="1">
      <c r="F48" s="59"/>
      <c r="G48" s="59"/>
      <c r="H48" s="59"/>
      <c r="I48" s="59"/>
      <c r="J48" s="59"/>
      <c r="K48" s="59"/>
      <c r="L48" s="60"/>
      <c r="M48" s="59"/>
      <c r="N48" s="59"/>
    </row>
    <row r="49" spans="6:14" s="27" customFormat="1" ht="14.25" customHeight="1">
      <c r="F49" s="59"/>
      <c r="G49" s="59"/>
      <c r="H49" s="59"/>
      <c r="I49" s="59"/>
      <c r="J49" s="59"/>
      <c r="K49" s="59"/>
      <c r="L49" s="60"/>
      <c r="M49" s="59"/>
      <c r="N49" s="59"/>
    </row>
    <row r="50" spans="6:14" s="27" customFormat="1" ht="14.25" customHeight="1">
      <c r="F50" s="59"/>
      <c r="G50" s="59"/>
      <c r="H50" s="59"/>
      <c r="I50" s="59"/>
      <c r="J50" s="59"/>
      <c r="K50" s="59"/>
      <c r="L50" s="60"/>
      <c r="M50" s="59"/>
      <c r="N50" s="59"/>
    </row>
    <row r="51" spans="6:14" s="27" customFormat="1" ht="14.25" customHeight="1">
      <c r="F51" s="59"/>
      <c r="G51" s="59"/>
      <c r="H51" s="59"/>
      <c r="I51" s="59"/>
      <c r="J51" s="59"/>
      <c r="K51" s="59"/>
      <c r="L51" s="60"/>
      <c r="M51" s="59"/>
      <c r="N51" s="59"/>
    </row>
    <row r="52" spans="6:14" s="27" customFormat="1" ht="14.25" customHeight="1">
      <c r="F52" s="59"/>
      <c r="G52" s="59"/>
      <c r="H52" s="59"/>
      <c r="I52" s="59"/>
      <c r="J52" s="59"/>
      <c r="K52" s="59"/>
      <c r="L52" s="60"/>
      <c r="M52" s="59"/>
      <c r="N52" s="59"/>
    </row>
    <row r="53" spans="6:14" s="27" customFormat="1" ht="14.25" customHeight="1">
      <c r="F53" s="59"/>
      <c r="G53" s="59"/>
      <c r="H53" s="59"/>
      <c r="I53" s="59"/>
      <c r="J53" s="59"/>
      <c r="K53" s="59"/>
      <c r="L53" s="60"/>
      <c r="M53" s="59"/>
      <c r="N53" s="59"/>
    </row>
    <row r="54" spans="6:14" s="27" customFormat="1" ht="14.25" customHeight="1">
      <c r="F54" s="59"/>
      <c r="G54" s="59"/>
      <c r="H54" s="59"/>
      <c r="I54" s="59"/>
      <c r="J54" s="59"/>
      <c r="K54" s="59"/>
      <c r="L54" s="60"/>
      <c r="M54" s="59"/>
      <c r="N54" s="59"/>
    </row>
    <row r="55" spans="6:14" s="27" customFormat="1" ht="14.25" customHeight="1">
      <c r="F55" s="59"/>
      <c r="G55" s="59"/>
      <c r="H55" s="59"/>
      <c r="I55" s="59"/>
      <c r="J55" s="59"/>
      <c r="K55" s="59"/>
      <c r="L55" s="60"/>
      <c r="M55" s="59"/>
      <c r="N55" s="59"/>
    </row>
    <row r="56" spans="6:14" s="27" customFormat="1" ht="14.25" customHeight="1">
      <c r="F56" s="59"/>
      <c r="G56" s="59"/>
      <c r="H56" s="59"/>
      <c r="I56" s="59"/>
      <c r="J56" s="59"/>
      <c r="K56" s="59"/>
      <c r="L56" s="60"/>
      <c r="M56" s="59"/>
      <c r="N56" s="59"/>
    </row>
    <row r="57" spans="6:14" s="27" customFormat="1" ht="14.25" customHeight="1">
      <c r="F57" s="59"/>
      <c r="G57" s="59"/>
      <c r="H57" s="59"/>
      <c r="I57" s="59"/>
      <c r="J57" s="59"/>
      <c r="K57" s="59"/>
      <c r="L57" s="60"/>
      <c r="M57" s="59"/>
      <c r="N57" s="59"/>
    </row>
    <row r="58" spans="6:14" s="27" customFormat="1" ht="14.25" customHeight="1">
      <c r="F58" s="59"/>
      <c r="G58" s="59"/>
      <c r="H58" s="59"/>
      <c r="I58" s="59"/>
      <c r="J58" s="59"/>
      <c r="K58" s="59"/>
      <c r="L58" s="60"/>
      <c r="M58" s="59"/>
      <c r="N58" s="59"/>
    </row>
    <row r="59" spans="6:14" s="27" customFormat="1" ht="14.25" customHeight="1">
      <c r="F59" s="59"/>
      <c r="G59" s="59"/>
      <c r="H59" s="59"/>
      <c r="I59" s="59"/>
      <c r="J59" s="59"/>
      <c r="K59" s="59"/>
      <c r="L59" s="60"/>
      <c r="M59" s="59"/>
      <c r="N59" s="59"/>
    </row>
    <row r="60" spans="6:14" s="27" customFormat="1" ht="14.25" customHeight="1">
      <c r="F60" s="59"/>
      <c r="G60" s="59"/>
      <c r="H60" s="59"/>
      <c r="I60" s="59"/>
      <c r="J60" s="59"/>
      <c r="K60" s="59"/>
      <c r="L60" s="60"/>
      <c r="M60" s="59"/>
      <c r="N60" s="59"/>
    </row>
    <row r="61" spans="6:14" s="27" customFormat="1" ht="14.25" customHeight="1">
      <c r="F61" s="59"/>
      <c r="G61" s="59"/>
      <c r="H61" s="59"/>
      <c r="I61" s="59"/>
      <c r="J61" s="59"/>
      <c r="K61" s="59"/>
      <c r="L61" s="60"/>
      <c r="M61" s="59"/>
      <c r="N61" s="59"/>
    </row>
    <row r="62" spans="6:14" s="27" customFormat="1" ht="14.25" customHeight="1">
      <c r="F62" s="59"/>
      <c r="G62" s="59"/>
      <c r="H62" s="59"/>
      <c r="I62" s="59"/>
      <c r="J62" s="59"/>
      <c r="K62" s="59"/>
      <c r="L62" s="60"/>
      <c r="M62" s="59"/>
      <c r="N62" s="59"/>
    </row>
    <row r="63" spans="6:14" s="27" customFormat="1" ht="14.25" customHeight="1">
      <c r="F63" s="59"/>
      <c r="G63" s="59"/>
      <c r="H63" s="59"/>
      <c r="I63" s="59"/>
      <c r="J63" s="59"/>
      <c r="K63" s="59"/>
      <c r="L63" s="60"/>
      <c r="M63" s="59"/>
      <c r="N63" s="59"/>
    </row>
    <row r="64" spans="6:14" s="27" customFormat="1" ht="10.5">
      <c r="F64" s="59"/>
      <c r="G64" s="59"/>
      <c r="H64" s="59"/>
      <c r="I64" s="59"/>
      <c r="J64" s="59"/>
      <c r="K64" s="59"/>
      <c r="L64" s="60"/>
      <c r="M64" s="59"/>
      <c r="N64" s="59"/>
    </row>
    <row r="65" spans="6:14" s="27" customFormat="1" ht="10.5">
      <c r="F65" s="59"/>
      <c r="G65" s="59"/>
      <c r="H65" s="59"/>
      <c r="I65" s="59"/>
      <c r="J65" s="59"/>
      <c r="K65" s="59"/>
      <c r="L65" s="60"/>
      <c r="M65" s="59"/>
      <c r="N65" s="59"/>
    </row>
    <row r="66" spans="6:14" s="27" customFormat="1" ht="10.5">
      <c r="F66" s="59"/>
      <c r="G66" s="59"/>
      <c r="H66" s="59"/>
      <c r="I66" s="59"/>
      <c r="J66" s="59"/>
      <c r="K66" s="59"/>
      <c r="L66" s="60"/>
      <c r="M66" s="59"/>
      <c r="N66" s="59"/>
    </row>
    <row r="67" spans="6:14" s="27" customFormat="1" ht="10.5">
      <c r="F67" s="59"/>
      <c r="G67" s="59"/>
      <c r="H67" s="59"/>
      <c r="I67" s="59"/>
      <c r="J67" s="59"/>
      <c r="K67" s="59"/>
      <c r="L67" s="60"/>
      <c r="M67" s="59"/>
      <c r="N67" s="59"/>
    </row>
    <row r="68" spans="6:14" s="27" customFormat="1" ht="10.5">
      <c r="F68" s="59"/>
      <c r="G68" s="59"/>
      <c r="H68" s="59"/>
      <c r="I68" s="59"/>
      <c r="J68" s="59"/>
      <c r="K68" s="59"/>
      <c r="L68" s="60"/>
      <c r="M68" s="59"/>
      <c r="N68" s="59"/>
    </row>
    <row r="69" spans="6:14" s="27" customFormat="1" ht="10.5">
      <c r="F69" s="59"/>
      <c r="G69" s="59"/>
      <c r="H69" s="59"/>
      <c r="I69" s="59"/>
      <c r="J69" s="59"/>
      <c r="K69" s="59"/>
      <c r="L69" s="60"/>
      <c r="M69" s="59"/>
      <c r="N69" s="59"/>
    </row>
    <row r="70" spans="6:14" s="27" customFormat="1" ht="10.5">
      <c r="F70" s="59"/>
      <c r="G70" s="59"/>
      <c r="H70" s="59"/>
      <c r="I70" s="59"/>
      <c r="J70" s="59"/>
      <c r="K70" s="59"/>
      <c r="L70" s="60"/>
      <c r="M70" s="59"/>
      <c r="N70" s="59"/>
    </row>
    <row r="71" spans="6:14" s="27" customFormat="1" ht="10.5">
      <c r="F71" s="59"/>
      <c r="G71" s="59"/>
      <c r="H71" s="59"/>
      <c r="I71" s="59"/>
      <c r="J71" s="59"/>
      <c r="K71" s="59"/>
      <c r="L71" s="60"/>
      <c r="M71" s="59"/>
      <c r="N71" s="59"/>
    </row>
    <row r="72" spans="6:14" s="27" customFormat="1" ht="10.5">
      <c r="F72" s="59"/>
      <c r="G72" s="59"/>
      <c r="H72" s="59"/>
      <c r="I72" s="59"/>
      <c r="J72" s="59"/>
      <c r="K72" s="59"/>
      <c r="L72" s="60"/>
      <c r="M72" s="59"/>
      <c r="N72" s="59"/>
    </row>
    <row r="73" spans="6:14" s="27" customFormat="1" ht="10.5">
      <c r="F73" s="59"/>
      <c r="G73" s="59"/>
      <c r="H73" s="59"/>
      <c r="I73" s="59"/>
      <c r="J73" s="59"/>
      <c r="K73" s="59"/>
      <c r="L73" s="60"/>
      <c r="M73" s="59"/>
      <c r="N73" s="59"/>
    </row>
    <row r="74" spans="6:14" s="27" customFormat="1" ht="10.5">
      <c r="F74" s="59"/>
      <c r="G74" s="59"/>
      <c r="H74" s="59"/>
      <c r="I74" s="59"/>
      <c r="J74" s="59"/>
      <c r="K74" s="59"/>
      <c r="L74" s="60"/>
      <c r="M74" s="59"/>
      <c r="N74" s="59"/>
    </row>
    <row r="75" spans="6:14" s="27" customFormat="1" ht="10.5">
      <c r="F75" s="59"/>
      <c r="G75" s="59"/>
      <c r="H75" s="59"/>
      <c r="I75" s="59"/>
      <c r="J75" s="59"/>
      <c r="K75" s="59"/>
      <c r="L75" s="60"/>
      <c r="M75" s="59"/>
      <c r="N75" s="59"/>
    </row>
    <row r="76" spans="6:14" s="27" customFormat="1" ht="10.5">
      <c r="F76" s="59"/>
      <c r="G76" s="59"/>
      <c r="H76" s="59"/>
      <c r="I76" s="59"/>
      <c r="J76" s="59"/>
      <c r="K76" s="59"/>
      <c r="L76" s="60"/>
      <c r="M76" s="59"/>
      <c r="N76" s="59"/>
    </row>
    <row r="77" spans="6:14" s="27" customFormat="1" ht="10.5">
      <c r="F77" s="59"/>
      <c r="G77" s="59"/>
      <c r="H77" s="59"/>
      <c r="I77" s="59"/>
      <c r="J77" s="59"/>
      <c r="K77" s="59"/>
      <c r="L77" s="60"/>
      <c r="M77" s="59"/>
      <c r="N77" s="59"/>
    </row>
    <row r="78" spans="6:14" s="27" customFormat="1" ht="10.5">
      <c r="F78" s="59"/>
      <c r="G78" s="59"/>
      <c r="H78" s="59"/>
      <c r="I78" s="59"/>
      <c r="J78" s="59"/>
      <c r="K78" s="59"/>
      <c r="L78" s="60"/>
      <c r="M78" s="59"/>
      <c r="N78" s="59"/>
    </row>
    <row r="79" spans="6:14" s="27" customFormat="1" ht="10.5">
      <c r="F79" s="59"/>
      <c r="G79" s="59"/>
      <c r="H79" s="59"/>
      <c r="I79" s="59"/>
      <c r="J79" s="59"/>
      <c r="K79" s="59"/>
      <c r="L79" s="60"/>
      <c r="M79" s="59"/>
      <c r="N79" s="59"/>
    </row>
    <row r="80" spans="6:14" s="27" customFormat="1" ht="10.5">
      <c r="F80" s="59"/>
      <c r="G80" s="59"/>
      <c r="H80" s="59"/>
      <c r="I80" s="59"/>
      <c r="J80" s="59"/>
      <c r="K80" s="59"/>
      <c r="L80" s="60"/>
      <c r="M80" s="59"/>
      <c r="N80" s="59"/>
    </row>
    <row r="81" spans="6:14" s="27" customFormat="1" ht="10.5">
      <c r="F81" s="59"/>
      <c r="G81" s="59"/>
      <c r="H81" s="59"/>
      <c r="I81" s="59"/>
      <c r="J81" s="59"/>
      <c r="K81" s="59"/>
      <c r="L81" s="60"/>
      <c r="M81" s="59"/>
      <c r="N81" s="59"/>
    </row>
    <row r="82" spans="6:14" s="27" customFormat="1" ht="10.5">
      <c r="F82" s="59"/>
      <c r="G82" s="59"/>
      <c r="H82" s="59"/>
      <c r="I82" s="59"/>
      <c r="J82" s="59"/>
      <c r="K82" s="59"/>
      <c r="L82" s="60"/>
      <c r="M82" s="59"/>
      <c r="N82" s="59"/>
    </row>
    <row r="83" spans="6:14" s="27" customFormat="1" ht="10.5">
      <c r="F83" s="59"/>
      <c r="G83" s="59"/>
      <c r="H83" s="59"/>
      <c r="I83" s="59"/>
      <c r="J83" s="59"/>
      <c r="K83" s="59"/>
      <c r="L83" s="60"/>
      <c r="M83" s="59"/>
      <c r="N83" s="59"/>
    </row>
    <row r="84" spans="6:14" s="27" customFormat="1" ht="10.5">
      <c r="F84" s="59"/>
      <c r="G84" s="59"/>
      <c r="H84" s="59"/>
      <c r="I84" s="59"/>
      <c r="J84" s="59"/>
      <c r="K84" s="59"/>
      <c r="L84" s="60"/>
      <c r="M84" s="59"/>
      <c r="N84" s="59"/>
    </row>
    <row r="85" spans="6:14" s="27" customFormat="1" ht="10.5">
      <c r="F85" s="59"/>
      <c r="G85" s="59"/>
      <c r="H85" s="59"/>
      <c r="I85" s="59"/>
      <c r="J85" s="59"/>
      <c r="K85" s="59"/>
      <c r="L85" s="60"/>
      <c r="M85" s="59"/>
      <c r="N85" s="59"/>
    </row>
    <row r="86" spans="6:14" s="27" customFormat="1" ht="10.5">
      <c r="F86" s="59"/>
      <c r="G86" s="59"/>
      <c r="H86" s="59"/>
      <c r="I86" s="59"/>
      <c r="J86" s="59"/>
      <c r="K86" s="59"/>
      <c r="L86" s="60"/>
      <c r="M86" s="59"/>
      <c r="N86" s="59"/>
    </row>
    <row r="87" spans="6:14" s="27" customFormat="1" ht="10.5">
      <c r="F87" s="59"/>
      <c r="G87" s="59"/>
      <c r="H87" s="59"/>
      <c r="I87" s="59"/>
      <c r="J87" s="59"/>
      <c r="K87" s="59"/>
      <c r="L87" s="60"/>
      <c r="M87" s="59"/>
      <c r="N87" s="59"/>
    </row>
    <row r="88" spans="6:14" s="27" customFormat="1" ht="10.5">
      <c r="F88" s="59"/>
      <c r="G88" s="59"/>
      <c r="H88" s="59"/>
      <c r="I88" s="59"/>
      <c r="J88" s="59"/>
      <c r="K88" s="59"/>
      <c r="L88" s="60"/>
      <c r="M88" s="59"/>
      <c r="N88" s="59"/>
    </row>
    <row r="89" spans="6:14" s="27" customFormat="1" ht="10.5">
      <c r="F89" s="59"/>
      <c r="G89" s="59"/>
      <c r="H89" s="59"/>
      <c r="I89" s="59"/>
      <c r="J89" s="59"/>
      <c r="K89" s="59"/>
      <c r="L89" s="60"/>
      <c r="M89" s="59"/>
      <c r="N89" s="59"/>
    </row>
    <row r="90" spans="6:14" s="27" customFormat="1" ht="10.5">
      <c r="F90" s="59"/>
      <c r="G90" s="59"/>
      <c r="H90" s="59"/>
      <c r="I90" s="59"/>
      <c r="J90" s="59"/>
      <c r="K90" s="59"/>
      <c r="L90" s="60"/>
      <c r="M90" s="59"/>
      <c r="N90" s="59"/>
    </row>
    <row r="91" spans="6:14" s="27" customFormat="1" ht="10.5">
      <c r="F91" s="59"/>
      <c r="G91" s="59"/>
      <c r="H91" s="59"/>
      <c r="I91" s="59"/>
      <c r="J91" s="59"/>
      <c r="K91" s="59"/>
      <c r="L91" s="60"/>
      <c r="M91" s="59"/>
      <c r="N91" s="59"/>
    </row>
    <row r="92" spans="6:14" s="27" customFormat="1" ht="10.5">
      <c r="F92" s="59"/>
      <c r="G92" s="59"/>
      <c r="H92" s="59"/>
      <c r="I92" s="59"/>
      <c r="J92" s="59"/>
      <c r="K92" s="59"/>
      <c r="L92" s="60"/>
      <c r="M92" s="59"/>
      <c r="N92" s="59"/>
    </row>
    <row r="93" spans="6:14" s="27" customFormat="1" ht="10.5">
      <c r="F93" s="59"/>
      <c r="G93" s="59"/>
      <c r="H93" s="59"/>
      <c r="I93" s="59"/>
      <c r="J93" s="59"/>
      <c r="K93" s="59"/>
      <c r="L93" s="60"/>
      <c r="M93" s="59"/>
      <c r="N93" s="59"/>
    </row>
    <row r="94" spans="6:14" s="27" customFormat="1" ht="10.5">
      <c r="F94" s="59"/>
      <c r="G94" s="59"/>
      <c r="H94" s="59"/>
      <c r="I94" s="59"/>
      <c r="J94" s="59"/>
      <c r="K94" s="59"/>
      <c r="L94" s="60"/>
      <c r="M94" s="59"/>
      <c r="N94" s="59"/>
    </row>
    <row r="95" spans="6:14" s="27" customFormat="1" ht="10.5">
      <c r="F95" s="59"/>
      <c r="G95" s="59"/>
      <c r="H95" s="59"/>
      <c r="I95" s="59"/>
      <c r="J95" s="59"/>
      <c r="K95" s="59"/>
      <c r="L95" s="60"/>
      <c r="M95" s="59"/>
      <c r="N95" s="59"/>
    </row>
    <row r="96" spans="6:14" s="27" customFormat="1" ht="10.5">
      <c r="F96" s="59"/>
      <c r="G96" s="59"/>
      <c r="H96" s="59"/>
      <c r="I96" s="59"/>
      <c r="J96" s="59"/>
      <c r="K96" s="59"/>
      <c r="L96" s="60"/>
      <c r="M96" s="59"/>
      <c r="N96" s="59"/>
    </row>
    <row r="97" spans="6:14" s="27" customFormat="1" ht="10.5">
      <c r="F97" s="59"/>
      <c r="G97" s="59"/>
      <c r="H97" s="59"/>
      <c r="I97" s="59"/>
      <c r="J97" s="59"/>
      <c r="K97" s="59"/>
      <c r="L97" s="60"/>
      <c r="M97" s="59"/>
      <c r="N97" s="59"/>
    </row>
    <row r="98" spans="6:14" s="27" customFormat="1" ht="10.5">
      <c r="F98" s="59"/>
      <c r="G98" s="59"/>
      <c r="H98" s="59"/>
      <c r="I98" s="59"/>
      <c r="J98" s="59"/>
      <c r="K98" s="59"/>
      <c r="L98" s="60"/>
      <c r="M98" s="59"/>
      <c r="N98" s="59"/>
    </row>
    <row r="99" spans="6:14" s="27" customFormat="1" ht="10.5">
      <c r="F99" s="59"/>
      <c r="G99" s="59"/>
      <c r="H99" s="59"/>
      <c r="I99" s="59"/>
      <c r="J99" s="59"/>
      <c r="K99" s="59"/>
      <c r="L99" s="60"/>
      <c r="M99" s="59"/>
      <c r="N99" s="59"/>
    </row>
    <row r="100" spans="6:14" s="27" customFormat="1" ht="10.5">
      <c r="F100" s="59"/>
      <c r="G100" s="59"/>
      <c r="H100" s="59"/>
      <c r="I100" s="59"/>
      <c r="J100" s="59"/>
      <c r="K100" s="59"/>
      <c r="L100" s="60"/>
      <c r="M100" s="59"/>
      <c r="N100" s="59"/>
    </row>
    <row r="101" spans="6:14" s="27" customFormat="1" ht="10.5">
      <c r="F101" s="59"/>
      <c r="G101" s="59"/>
      <c r="H101" s="59"/>
      <c r="I101" s="59"/>
      <c r="J101" s="59"/>
      <c r="K101" s="59"/>
      <c r="L101" s="60"/>
      <c r="M101" s="59"/>
      <c r="N101" s="59"/>
    </row>
    <row r="102" spans="6:14" s="27" customFormat="1" ht="10.5">
      <c r="F102" s="59"/>
      <c r="G102" s="59"/>
      <c r="H102" s="59"/>
      <c r="I102" s="59"/>
      <c r="J102" s="59"/>
      <c r="K102" s="59"/>
      <c r="L102" s="60"/>
      <c r="M102" s="59"/>
      <c r="N102" s="59"/>
    </row>
    <row r="103" spans="6:14" s="27" customFormat="1" ht="10.5">
      <c r="F103" s="59"/>
      <c r="G103" s="59"/>
      <c r="H103" s="59"/>
      <c r="I103" s="59"/>
      <c r="J103" s="59"/>
      <c r="K103" s="59"/>
      <c r="L103" s="60"/>
      <c r="M103" s="59"/>
      <c r="N103" s="59"/>
    </row>
    <row r="104" spans="6:14" s="27" customFormat="1" ht="10.5">
      <c r="F104" s="59"/>
      <c r="G104" s="59"/>
      <c r="H104" s="59"/>
      <c r="I104" s="59"/>
      <c r="J104" s="59"/>
      <c r="K104" s="59"/>
      <c r="L104" s="60"/>
      <c r="M104" s="59"/>
      <c r="N104" s="59"/>
    </row>
    <row r="105" spans="6:14" s="27" customFormat="1" ht="10.5">
      <c r="F105" s="59"/>
      <c r="G105" s="59"/>
      <c r="H105" s="59"/>
      <c r="I105" s="59"/>
      <c r="J105" s="59"/>
      <c r="K105" s="59"/>
      <c r="L105" s="60"/>
      <c r="M105" s="59"/>
      <c r="N105" s="59"/>
    </row>
    <row r="106" spans="6:14" s="27" customFormat="1" ht="10.5">
      <c r="F106" s="59"/>
      <c r="G106" s="59"/>
      <c r="H106" s="59"/>
      <c r="I106" s="59"/>
      <c r="J106" s="59"/>
      <c r="K106" s="59"/>
      <c r="L106" s="60"/>
      <c r="M106" s="59"/>
      <c r="N106" s="59"/>
    </row>
    <row r="107" spans="6:14" s="27" customFormat="1" ht="10.5">
      <c r="F107" s="59"/>
      <c r="G107" s="59"/>
      <c r="H107" s="59"/>
      <c r="I107" s="59"/>
      <c r="J107" s="59"/>
      <c r="K107" s="59"/>
      <c r="L107" s="60"/>
      <c r="M107" s="59"/>
      <c r="N107" s="59"/>
    </row>
    <row r="108" spans="6:14" s="27" customFormat="1" ht="10.5">
      <c r="F108" s="59"/>
      <c r="G108" s="59"/>
      <c r="H108" s="59"/>
      <c r="I108" s="59"/>
      <c r="J108" s="59"/>
      <c r="K108" s="59"/>
      <c r="L108" s="60"/>
      <c r="M108" s="59"/>
      <c r="N108" s="59"/>
    </row>
    <row r="109" spans="6:14" s="27" customFormat="1" ht="10.5">
      <c r="F109" s="59"/>
      <c r="G109" s="59"/>
      <c r="H109" s="59"/>
      <c r="I109" s="59"/>
      <c r="J109" s="59"/>
      <c r="K109" s="59"/>
      <c r="L109" s="60"/>
      <c r="M109" s="59"/>
      <c r="N109" s="59"/>
    </row>
    <row r="110" spans="6:14" s="27" customFormat="1" ht="10.5">
      <c r="F110" s="59"/>
      <c r="G110" s="59"/>
      <c r="H110" s="59"/>
      <c r="I110" s="59"/>
      <c r="J110" s="59"/>
      <c r="K110" s="59"/>
      <c r="L110" s="60"/>
      <c r="M110" s="59"/>
      <c r="N110" s="59"/>
    </row>
    <row r="111" spans="6:14" s="27" customFormat="1" ht="10.5">
      <c r="F111" s="59"/>
      <c r="G111" s="59"/>
      <c r="H111" s="59"/>
      <c r="I111" s="59"/>
      <c r="J111" s="59"/>
      <c r="K111" s="59"/>
      <c r="L111" s="60"/>
      <c r="M111" s="59"/>
      <c r="N111" s="59"/>
    </row>
    <row r="112" spans="6:14" s="27" customFormat="1" ht="10.5">
      <c r="F112" s="59"/>
      <c r="G112" s="59"/>
      <c r="H112" s="59"/>
      <c r="I112" s="59"/>
      <c r="J112" s="59"/>
      <c r="K112" s="59"/>
      <c r="L112" s="60"/>
      <c r="M112" s="59"/>
      <c r="N112" s="59"/>
    </row>
    <row r="113" spans="6:14" s="27" customFormat="1" ht="10.5">
      <c r="F113" s="59"/>
      <c r="G113" s="59"/>
      <c r="H113" s="59"/>
      <c r="I113" s="59"/>
      <c r="J113" s="59"/>
      <c r="K113" s="59"/>
      <c r="L113" s="60"/>
      <c r="M113" s="59"/>
      <c r="N113" s="59"/>
    </row>
    <row r="114" spans="6:14" s="27" customFormat="1" ht="10.5">
      <c r="F114" s="59"/>
      <c r="G114" s="59"/>
      <c r="H114" s="59"/>
      <c r="I114" s="59"/>
      <c r="J114" s="59"/>
      <c r="K114" s="59"/>
      <c r="L114" s="60"/>
      <c r="M114" s="59"/>
      <c r="N114" s="59"/>
    </row>
    <row r="115" spans="6:14" s="27" customFormat="1" ht="10.5">
      <c r="F115" s="59"/>
      <c r="G115" s="59"/>
      <c r="H115" s="59"/>
      <c r="I115" s="59"/>
      <c r="J115" s="59"/>
      <c r="K115" s="59"/>
      <c r="L115" s="60"/>
      <c r="M115" s="59"/>
      <c r="N115" s="59"/>
    </row>
    <row r="116" spans="6:14" s="27" customFormat="1" ht="10.5">
      <c r="F116" s="59"/>
      <c r="G116" s="59"/>
      <c r="H116" s="59"/>
      <c r="I116" s="59"/>
      <c r="J116" s="59"/>
      <c r="K116" s="59"/>
      <c r="L116" s="60"/>
      <c r="M116" s="59"/>
      <c r="N116" s="59"/>
    </row>
    <row r="117" spans="6:14" s="27" customFormat="1" ht="10.5">
      <c r="F117" s="59"/>
      <c r="G117" s="59"/>
      <c r="H117" s="59"/>
      <c r="I117" s="59"/>
      <c r="J117" s="59"/>
      <c r="K117" s="59"/>
      <c r="L117" s="60"/>
      <c r="M117" s="59"/>
      <c r="N117" s="59"/>
    </row>
    <row r="118" spans="6:14" s="27" customFormat="1" ht="10.5">
      <c r="F118" s="59"/>
      <c r="G118" s="59"/>
      <c r="H118" s="59"/>
      <c r="I118" s="59"/>
      <c r="J118" s="59"/>
      <c r="K118" s="59"/>
      <c r="L118" s="60"/>
      <c r="M118" s="59"/>
      <c r="N118" s="59"/>
    </row>
    <row r="119" spans="6:14" s="27" customFormat="1" ht="10.5">
      <c r="F119" s="59"/>
      <c r="G119" s="59"/>
      <c r="H119" s="59"/>
      <c r="I119" s="59"/>
      <c r="J119" s="59"/>
      <c r="K119" s="59"/>
      <c r="L119" s="60"/>
      <c r="M119" s="59"/>
      <c r="N119" s="59"/>
    </row>
    <row r="120" spans="6:14" s="27" customFormat="1" ht="10.5">
      <c r="F120" s="59"/>
      <c r="G120" s="59"/>
      <c r="H120" s="59"/>
      <c r="I120" s="59"/>
      <c r="J120" s="59"/>
      <c r="K120" s="59"/>
      <c r="L120" s="60"/>
      <c r="M120" s="59"/>
      <c r="N120" s="59"/>
    </row>
    <row r="121" spans="6:14" s="27" customFormat="1" ht="10.5">
      <c r="F121" s="59"/>
      <c r="G121" s="59"/>
      <c r="H121" s="59"/>
      <c r="I121" s="59"/>
      <c r="J121" s="59"/>
      <c r="K121" s="59"/>
      <c r="L121" s="60"/>
      <c r="M121" s="59"/>
      <c r="N121" s="59"/>
    </row>
    <row r="122" spans="6:14" s="27" customFormat="1" ht="10.5">
      <c r="F122" s="59"/>
      <c r="G122" s="59"/>
      <c r="H122" s="59"/>
      <c r="I122" s="59"/>
      <c r="J122" s="59"/>
      <c r="K122" s="59"/>
      <c r="L122" s="60"/>
      <c r="M122" s="59"/>
      <c r="N122" s="59"/>
    </row>
    <row r="123" spans="6:14" s="27" customFormat="1" ht="10.5">
      <c r="F123" s="59"/>
      <c r="G123" s="59"/>
      <c r="H123" s="59"/>
      <c r="I123" s="59"/>
      <c r="J123" s="59"/>
      <c r="K123" s="59"/>
      <c r="L123" s="60"/>
      <c r="M123" s="59"/>
      <c r="N123" s="59"/>
    </row>
    <row r="124" spans="6:14" s="27" customFormat="1" ht="10.5">
      <c r="F124" s="59"/>
      <c r="G124" s="59"/>
      <c r="H124" s="59"/>
      <c r="I124" s="59"/>
      <c r="J124" s="59"/>
      <c r="K124" s="59"/>
      <c r="L124" s="60"/>
      <c r="M124" s="59"/>
      <c r="N124" s="59"/>
    </row>
    <row r="125" spans="6:14" s="27" customFormat="1" ht="10.5">
      <c r="F125" s="59"/>
      <c r="G125" s="59"/>
      <c r="H125" s="59"/>
      <c r="I125" s="59"/>
      <c r="J125" s="59"/>
      <c r="K125" s="59"/>
      <c r="L125" s="60"/>
      <c r="M125" s="59"/>
      <c r="N125" s="59"/>
    </row>
    <row r="126" spans="6:14" s="27" customFormat="1" ht="10.5">
      <c r="F126" s="59"/>
      <c r="G126" s="59"/>
      <c r="H126" s="59"/>
      <c r="I126" s="59"/>
      <c r="J126" s="59"/>
      <c r="K126" s="59"/>
      <c r="L126" s="60"/>
      <c r="M126" s="59"/>
      <c r="N126" s="59"/>
    </row>
    <row r="127" spans="6:14" s="27" customFormat="1" ht="10.5">
      <c r="F127" s="59"/>
      <c r="G127" s="59"/>
      <c r="H127" s="59"/>
      <c r="I127" s="59"/>
      <c r="J127" s="59"/>
      <c r="K127" s="59"/>
      <c r="L127" s="60"/>
      <c r="M127" s="59"/>
      <c r="N127" s="59"/>
    </row>
    <row r="128" spans="6:14" s="27" customFormat="1" ht="10.5">
      <c r="F128" s="59"/>
      <c r="G128" s="59"/>
      <c r="H128" s="59"/>
      <c r="I128" s="59"/>
      <c r="J128" s="59"/>
      <c r="K128" s="59"/>
      <c r="L128" s="60"/>
      <c r="M128" s="59"/>
      <c r="N128" s="59"/>
    </row>
    <row r="129" spans="6:14" s="27" customFormat="1" ht="10.5">
      <c r="F129" s="59"/>
      <c r="G129" s="59"/>
      <c r="H129" s="59"/>
      <c r="I129" s="59"/>
      <c r="J129" s="59"/>
      <c r="K129" s="59"/>
      <c r="L129" s="60"/>
      <c r="M129" s="59"/>
      <c r="N129" s="59"/>
    </row>
    <row r="130" spans="6:14" s="27" customFormat="1" ht="10.5">
      <c r="F130" s="59"/>
      <c r="G130" s="59"/>
      <c r="H130" s="59"/>
      <c r="I130" s="59"/>
      <c r="J130" s="59"/>
      <c r="K130" s="59"/>
      <c r="L130" s="60"/>
      <c r="M130" s="59"/>
      <c r="N130" s="59"/>
    </row>
    <row r="131" spans="6:14" s="27" customFormat="1" ht="10.5">
      <c r="F131" s="59"/>
      <c r="G131" s="59"/>
      <c r="H131" s="59"/>
      <c r="I131" s="59"/>
      <c r="J131" s="59"/>
      <c r="K131" s="59"/>
      <c r="L131" s="60"/>
      <c r="M131" s="59"/>
      <c r="N131" s="59"/>
    </row>
    <row r="132" spans="6:14" s="27" customFormat="1" ht="10.5">
      <c r="F132" s="59"/>
      <c r="G132" s="59"/>
      <c r="H132" s="59"/>
      <c r="I132" s="59"/>
      <c r="J132" s="59"/>
      <c r="K132" s="59"/>
      <c r="L132" s="60"/>
      <c r="M132" s="59"/>
      <c r="N132" s="59"/>
    </row>
    <row r="133" spans="6:14" s="27" customFormat="1" ht="10.5">
      <c r="F133" s="59"/>
      <c r="G133" s="59"/>
      <c r="H133" s="59"/>
      <c r="I133" s="59"/>
      <c r="J133" s="59"/>
      <c r="K133" s="59"/>
      <c r="L133" s="60"/>
      <c r="M133" s="59"/>
      <c r="N133" s="59"/>
    </row>
    <row r="134" spans="6:14" s="27" customFormat="1" ht="10.5">
      <c r="F134" s="59"/>
      <c r="G134" s="59"/>
      <c r="H134" s="59"/>
      <c r="I134" s="59"/>
      <c r="J134" s="59"/>
      <c r="K134" s="59"/>
      <c r="L134" s="60"/>
      <c r="M134" s="59"/>
      <c r="N134" s="59"/>
    </row>
    <row r="135" spans="6:14" s="27" customFormat="1" ht="10.5">
      <c r="F135" s="59"/>
      <c r="G135" s="59"/>
      <c r="H135" s="59"/>
      <c r="I135" s="59"/>
      <c r="J135" s="59"/>
      <c r="K135" s="59"/>
      <c r="L135" s="60"/>
      <c r="M135" s="59"/>
      <c r="N135" s="59"/>
    </row>
    <row r="136" spans="6:14" s="27" customFormat="1" ht="10.5">
      <c r="F136" s="59"/>
      <c r="G136" s="59"/>
      <c r="H136" s="59"/>
      <c r="I136" s="59"/>
      <c r="J136" s="59"/>
      <c r="K136" s="59"/>
      <c r="L136" s="60"/>
      <c r="M136" s="59"/>
      <c r="N136" s="59"/>
    </row>
    <row r="137" spans="6:14" s="27" customFormat="1" ht="10.5">
      <c r="F137" s="59"/>
      <c r="G137" s="59"/>
      <c r="H137" s="59"/>
      <c r="I137" s="59"/>
      <c r="J137" s="59"/>
      <c r="K137" s="59"/>
      <c r="L137" s="60"/>
      <c r="M137" s="59"/>
      <c r="N137" s="59"/>
    </row>
    <row r="138" spans="6:14" s="27" customFormat="1" ht="10.5">
      <c r="F138" s="59"/>
      <c r="G138" s="59"/>
      <c r="H138" s="59"/>
      <c r="I138" s="59"/>
      <c r="J138" s="59"/>
      <c r="K138" s="59"/>
      <c r="L138" s="60"/>
      <c r="M138" s="59"/>
      <c r="N138" s="59"/>
    </row>
    <row r="139" spans="6:14" s="27" customFormat="1" ht="10.5">
      <c r="F139" s="59"/>
      <c r="G139" s="59"/>
      <c r="H139" s="59"/>
      <c r="I139" s="59"/>
      <c r="J139" s="59"/>
      <c r="K139" s="59"/>
      <c r="L139" s="60"/>
      <c r="M139" s="59"/>
      <c r="N139" s="59"/>
    </row>
    <row r="140" spans="6:14" s="27" customFormat="1" ht="10.5">
      <c r="F140" s="59"/>
      <c r="G140" s="59"/>
      <c r="H140" s="59"/>
      <c r="I140" s="59"/>
      <c r="J140" s="59"/>
      <c r="K140" s="59"/>
      <c r="L140" s="60"/>
      <c r="M140" s="59"/>
      <c r="N140" s="59"/>
    </row>
    <row r="141" spans="6:14" s="27" customFormat="1" ht="10.5">
      <c r="F141" s="59"/>
      <c r="G141" s="59"/>
      <c r="H141" s="59"/>
      <c r="I141" s="59"/>
      <c r="J141" s="59"/>
      <c r="K141" s="59"/>
      <c r="L141" s="60"/>
      <c r="M141" s="59"/>
      <c r="N141" s="59"/>
    </row>
    <row r="142" spans="6:14" s="27" customFormat="1" ht="10.5">
      <c r="F142" s="59"/>
      <c r="G142" s="59"/>
      <c r="H142" s="59"/>
      <c r="I142" s="59"/>
      <c r="J142" s="59"/>
      <c r="K142" s="59"/>
      <c r="L142" s="60"/>
      <c r="M142" s="59"/>
      <c r="N142" s="59"/>
    </row>
    <row r="143" spans="6:14" s="27" customFormat="1" ht="10.5">
      <c r="F143" s="59"/>
      <c r="G143" s="59"/>
      <c r="H143" s="59"/>
      <c r="I143" s="59"/>
      <c r="J143" s="59"/>
      <c r="K143" s="59"/>
      <c r="L143" s="60"/>
      <c r="M143" s="59"/>
      <c r="N143" s="59"/>
    </row>
    <row r="144" spans="6:14" s="27" customFormat="1" ht="10.5">
      <c r="F144" s="59"/>
      <c r="G144" s="59"/>
      <c r="H144" s="59"/>
      <c r="I144" s="59"/>
      <c r="J144" s="59"/>
      <c r="K144" s="59"/>
      <c r="L144" s="60"/>
      <c r="M144" s="59"/>
      <c r="N144" s="59"/>
    </row>
    <row r="145" spans="6:14" s="27" customFormat="1" ht="10.5">
      <c r="F145" s="59"/>
      <c r="G145" s="59"/>
      <c r="H145" s="59"/>
      <c r="I145" s="59"/>
      <c r="J145" s="59"/>
      <c r="K145" s="59"/>
      <c r="L145" s="60"/>
      <c r="M145" s="59"/>
      <c r="N145" s="59"/>
    </row>
    <row r="146" spans="6:14" s="27" customFormat="1" ht="10.5">
      <c r="F146" s="59"/>
      <c r="G146" s="59"/>
      <c r="H146" s="59"/>
      <c r="I146" s="59"/>
      <c r="J146" s="59"/>
      <c r="K146" s="59"/>
      <c r="L146" s="60"/>
      <c r="M146" s="59"/>
      <c r="N146" s="59"/>
    </row>
    <row r="147" spans="6:14" s="27" customFormat="1" ht="10.5">
      <c r="F147" s="59"/>
      <c r="G147" s="59"/>
      <c r="H147" s="59"/>
      <c r="I147" s="59"/>
      <c r="J147" s="59"/>
      <c r="K147" s="59"/>
      <c r="L147" s="60"/>
      <c r="M147" s="59"/>
      <c r="N147" s="59"/>
    </row>
    <row r="148" spans="6:14" s="27" customFormat="1" ht="10.5">
      <c r="F148" s="59"/>
      <c r="G148" s="59"/>
      <c r="H148" s="59"/>
      <c r="I148" s="59"/>
      <c r="J148" s="59"/>
      <c r="K148" s="59"/>
      <c r="L148" s="60"/>
      <c r="M148" s="59"/>
      <c r="N148" s="59"/>
    </row>
    <row r="149" spans="6:14" s="27" customFormat="1" ht="10.5">
      <c r="F149" s="59"/>
      <c r="G149" s="59"/>
      <c r="H149" s="59"/>
      <c r="I149" s="59"/>
      <c r="J149" s="59"/>
      <c r="K149" s="59"/>
      <c r="L149" s="60"/>
      <c r="M149" s="59"/>
      <c r="N149" s="59"/>
    </row>
    <row r="150" spans="6:14" s="27" customFormat="1" ht="10.5">
      <c r="F150" s="59"/>
      <c r="G150" s="59"/>
      <c r="H150" s="59"/>
      <c r="I150" s="59"/>
      <c r="J150" s="59"/>
      <c r="K150" s="59"/>
      <c r="L150" s="60"/>
      <c r="M150" s="59"/>
      <c r="N150" s="59"/>
    </row>
    <row r="151" spans="6:14" s="27" customFormat="1" ht="10.5">
      <c r="F151" s="59"/>
      <c r="G151" s="59"/>
      <c r="H151" s="59"/>
      <c r="I151" s="59"/>
      <c r="J151" s="59"/>
      <c r="K151" s="59"/>
      <c r="L151" s="60"/>
      <c r="M151" s="59"/>
      <c r="N151" s="59"/>
    </row>
    <row r="152" spans="6:14" s="27" customFormat="1" ht="10.5">
      <c r="F152" s="59"/>
      <c r="G152" s="59"/>
      <c r="H152" s="59"/>
      <c r="I152" s="59"/>
      <c r="J152" s="59"/>
      <c r="K152" s="59"/>
      <c r="L152" s="60"/>
      <c r="M152" s="59"/>
      <c r="N152" s="59"/>
    </row>
    <row r="153" spans="6:14" s="27" customFormat="1" ht="10.5">
      <c r="F153" s="59"/>
      <c r="G153" s="59"/>
      <c r="H153" s="59"/>
      <c r="I153" s="59"/>
      <c r="J153" s="59"/>
      <c r="K153" s="59"/>
      <c r="L153" s="60"/>
      <c r="M153" s="59"/>
      <c r="N153" s="59"/>
    </row>
    <row r="154" spans="6:14" s="27" customFormat="1" ht="10.5">
      <c r="F154" s="59"/>
      <c r="G154" s="59"/>
      <c r="H154" s="59"/>
      <c r="I154" s="59"/>
      <c r="J154" s="59"/>
      <c r="K154" s="59"/>
      <c r="L154" s="60"/>
      <c r="M154" s="59"/>
      <c r="N154" s="59"/>
    </row>
    <row r="155" spans="6:14" s="27" customFormat="1" ht="10.5">
      <c r="F155" s="59"/>
      <c r="G155" s="59"/>
      <c r="H155" s="59"/>
      <c r="I155" s="59"/>
      <c r="J155" s="59"/>
      <c r="K155" s="59"/>
      <c r="L155" s="60"/>
      <c r="M155" s="59"/>
      <c r="N155" s="59"/>
    </row>
    <row r="156" spans="6:14" s="27" customFormat="1" ht="10.5">
      <c r="F156" s="59"/>
      <c r="G156" s="59"/>
      <c r="H156" s="59"/>
      <c r="I156" s="59"/>
      <c r="J156" s="59"/>
      <c r="K156" s="59"/>
      <c r="L156" s="60"/>
      <c r="M156" s="59"/>
      <c r="N156" s="59"/>
    </row>
    <row r="157" spans="6:14" s="27" customFormat="1" ht="10.5">
      <c r="F157" s="59"/>
      <c r="G157" s="59"/>
      <c r="H157" s="59"/>
      <c r="I157" s="59"/>
      <c r="J157" s="59"/>
      <c r="K157" s="59"/>
      <c r="L157" s="60"/>
      <c r="M157" s="59"/>
      <c r="N157" s="59"/>
    </row>
    <row r="158" spans="6:14" s="27" customFormat="1" ht="10.5">
      <c r="F158" s="59"/>
      <c r="G158" s="59"/>
      <c r="H158" s="59"/>
      <c r="I158" s="59"/>
      <c r="J158" s="59"/>
      <c r="K158" s="59"/>
      <c r="L158" s="60"/>
      <c r="M158" s="59"/>
      <c r="N158" s="59"/>
    </row>
    <row r="159" spans="6:14" s="27" customFormat="1" ht="10.5">
      <c r="F159" s="59"/>
      <c r="G159" s="59"/>
      <c r="H159" s="59"/>
      <c r="I159" s="59"/>
      <c r="J159" s="59"/>
      <c r="K159" s="59"/>
      <c r="L159" s="60"/>
      <c r="M159" s="59"/>
      <c r="N159" s="59"/>
    </row>
  </sheetData>
  <printOptions horizontalCentered="1"/>
  <pageMargins left="0.35" right="0.1" top="0.75" bottom="0.75" header="0.3" footer="0.3"/>
  <pageSetup paperSize="9" scale="8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บริหาร</vt:lpstr>
      <vt:lpstr>บำเพ็ญประโยชน์</vt:lpstr>
      <vt:lpstr>Sheet3</vt:lpstr>
    </vt:vector>
  </TitlesOfParts>
  <Company>By NRY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acer</cp:lastModifiedBy>
  <cp:lastPrinted>2020-06-26T11:39:49Z</cp:lastPrinted>
  <dcterms:created xsi:type="dcterms:W3CDTF">2013-06-14T04:33:21Z</dcterms:created>
  <dcterms:modified xsi:type="dcterms:W3CDTF">2020-07-04T12:39:18Z</dcterms:modified>
</cp:coreProperties>
</file>